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 activeTab="4"/>
  </bookViews>
  <sheets>
    <sheet name="1号様式" sheetId="1" r:id="rId1"/>
    <sheet name="1号様式の2" sheetId="4" r:id="rId2"/>
    <sheet name="2号及び3号様式" sheetId="5" r:id="rId3"/>
    <sheet name="4号様式" sheetId="7" r:id="rId4"/>
    <sheet name="4号様式の2" sheetId="8" r:id="rId5"/>
    <sheet name="CODE" sheetId="3" r:id="rId6"/>
  </sheets>
  <definedNames>
    <definedName name="_xlnm.Print_Area" localSheetId="0">'1号様式'!$C$3:$AJ$54</definedName>
    <definedName name="_xlnm.Print_Area" localSheetId="1">'1号様式の2'!$C$3:$AJ$33</definedName>
    <definedName name="_xlnm.Print_Area" localSheetId="2">'2号及び3号様式'!$C$3:$AJ$89</definedName>
    <definedName name="_xlnm.Print_Area" localSheetId="3">'4号様式'!$C$3:$AJ$38</definedName>
    <definedName name="_xlnm.Print_Area" localSheetId="4">'4号様式の2'!$C$3:$AJ$40</definedName>
  </definedNames>
  <calcPr calcId="152511"/>
</workbook>
</file>

<file path=xl/calcChain.xml><?xml version="1.0" encoding="utf-8"?>
<calcChain xmlns="http://schemas.openxmlformats.org/spreadsheetml/2006/main">
  <c r="AA43" i="1" l="1"/>
  <c r="AE43" i="1" l="1"/>
  <c r="W43" i="1"/>
  <c r="S43" i="1"/>
  <c r="O43" i="1"/>
  <c r="K43" i="1"/>
  <c r="V40" i="5" l="1"/>
  <c r="V37" i="5"/>
  <c r="M40" i="5"/>
  <c r="M37" i="5"/>
  <c r="BX11" i="4"/>
  <c r="BX10" i="4"/>
  <c r="BX9" i="4"/>
  <c r="BR15" i="4"/>
  <c r="BR14" i="4"/>
  <c r="BR13" i="4"/>
  <c r="BR12" i="4"/>
  <c r="BR11" i="4"/>
  <c r="BR10" i="4"/>
  <c r="BR9" i="4"/>
  <c r="BH121" i="1"/>
  <c r="BG121" i="1"/>
  <c r="BH120" i="1"/>
  <c r="BG120" i="1"/>
  <c r="BG119" i="1"/>
  <c r="CC10" i="4"/>
  <c r="CC11" i="4"/>
  <c r="CC12" i="4"/>
  <c r="CC13" i="4"/>
  <c r="CC9" i="4"/>
  <c r="BT10" i="4"/>
  <c r="BU10" i="4" s="1"/>
  <c r="BT11" i="4"/>
  <c r="BU11" i="4" s="1"/>
  <c r="BT12" i="4"/>
  <c r="BU12" i="4" s="1"/>
  <c r="BT13" i="4"/>
  <c r="BU13" i="4" s="1"/>
  <c r="BT9" i="4"/>
  <c r="BU9" i="4" s="1"/>
  <c r="BN10" i="4"/>
  <c r="BO10" i="4" s="1"/>
  <c r="BN11" i="4"/>
  <c r="BN12" i="4"/>
  <c r="BN13" i="4"/>
  <c r="BO13" i="4" s="1"/>
  <c r="BN9" i="4"/>
  <c r="BO9" i="4" s="1"/>
  <c r="BZ13" i="4"/>
  <c r="AI33" i="7"/>
  <c r="BH13" i="8"/>
  <c r="BF13" i="8"/>
  <c r="BH14" i="8"/>
  <c r="BJ14" i="8"/>
  <c r="BH15" i="8"/>
  <c r="BJ15" i="8"/>
  <c r="BH16" i="8"/>
  <c r="BJ16" i="8"/>
  <c r="BH17" i="8"/>
  <c r="BJ17" i="8"/>
  <c r="BH18" i="8"/>
  <c r="BJ18" i="8"/>
  <c r="BH19" i="8"/>
  <c r="BJ19" i="8"/>
  <c r="BH20" i="8"/>
  <c r="BJ20" i="8"/>
  <c r="BH21" i="8"/>
  <c r="BJ21" i="8"/>
  <c r="BH22" i="8"/>
  <c r="BJ22" i="8"/>
  <c r="BH23" i="8"/>
  <c r="BJ23" i="8"/>
  <c r="BH24" i="8"/>
  <c r="BJ24" i="8"/>
  <c r="BH25" i="8"/>
  <c r="BJ25" i="8"/>
  <c r="BH26" i="8"/>
  <c r="BJ26" i="8"/>
  <c r="BH27" i="8"/>
  <c r="BH28" i="8"/>
  <c r="BH29" i="8"/>
  <c r="BJ29" i="8"/>
  <c r="BH30" i="8"/>
  <c r="BH31" i="8"/>
  <c r="BH32" i="8"/>
  <c r="BJ32" i="8"/>
  <c r="BH33" i="8"/>
  <c r="BJ33" i="8"/>
  <c r="BH34" i="8"/>
  <c r="BJ34" i="8"/>
  <c r="BH35" i="8"/>
  <c r="BH36" i="8"/>
  <c r="BJ36" i="8" s="1"/>
  <c r="BH37" i="8"/>
  <c r="BH12" i="8"/>
  <c r="BJ12" i="8"/>
  <c r="BH11" i="8"/>
  <c r="BH10" i="8"/>
  <c r="BF10" i="8" s="1"/>
  <c r="BH9" i="8"/>
  <c r="AY46" i="8"/>
  <c r="AZ46" i="8"/>
  <c r="AY47" i="8"/>
  <c r="AZ47" i="8"/>
  <c r="AY48" i="8"/>
  <c r="AZ48" i="8"/>
  <c r="AY49" i="8"/>
  <c r="AZ49" i="8"/>
  <c r="AY50" i="8"/>
  <c r="AZ50" i="8"/>
  <c r="AY51" i="8"/>
  <c r="AZ51" i="8"/>
  <c r="AY52" i="8"/>
  <c r="AZ52" i="8"/>
  <c r="AY53" i="8"/>
  <c r="AZ53" i="8"/>
  <c r="AY54" i="8"/>
  <c r="AZ54" i="8"/>
  <c r="AY55" i="8"/>
  <c r="AZ55" i="8"/>
  <c r="AY56" i="8"/>
  <c r="AZ56" i="8"/>
  <c r="AY57" i="8"/>
  <c r="AZ57" i="8"/>
  <c r="AY58" i="8"/>
  <c r="AZ58" i="8"/>
  <c r="AY59" i="8"/>
  <c r="AZ59" i="8"/>
  <c r="AY60" i="8"/>
  <c r="AZ60" i="8"/>
  <c r="AZ45" i="8"/>
  <c r="AY45" i="8"/>
  <c r="AY44" i="8"/>
  <c r="BH6" i="8"/>
  <c r="BB55" i="8"/>
  <c r="BB54" i="8"/>
  <c r="BB53" i="8"/>
  <c r="BB52" i="8"/>
  <c r="BB51" i="8"/>
  <c r="BB50" i="8"/>
  <c r="BB49" i="8"/>
  <c r="BB48" i="8"/>
  <c r="BB47" i="8"/>
  <c r="BD46" i="8"/>
  <c r="BC46" i="8"/>
  <c r="BB46" i="8"/>
  <c r="BD45" i="8"/>
  <c r="BC45" i="8"/>
  <c r="BB45" i="8"/>
  <c r="BD44" i="8"/>
  <c r="BL11" i="8" s="1"/>
  <c r="W11" i="8" s="1"/>
  <c r="BC44" i="8"/>
  <c r="BB44" i="8"/>
  <c r="BI31" i="7"/>
  <c r="D8" i="7"/>
  <c r="BC53" i="7"/>
  <c r="BC52" i="7"/>
  <c r="BC51" i="7"/>
  <c r="BC50" i="7"/>
  <c r="BC49" i="7"/>
  <c r="BC48" i="7"/>
  <c r="BC47" i="7"/>
  <c r="BC46" i="7"/>
  <c r="BC45" i="7"/>
  <c r="BE44" i="7"/>
  <c r="BD44" i="7"/>
  <c r="BC44" i="7"/>
  <c r="BE43" i="7"/>
  <c r="BD43" i="7"/>
  <c r="BC43" i="7"/>
  <c r="BE42" i="7"/>
  <c r="BM31" i="7" s="1"/>
  <c r="AI31" i="7" s="1"/>
  <c r="BD42" i="7"/>
  <c r="BC42" i="7"/>
  <c r="BQ98" i="5"/>
  <c r="BQ99" i="5"/>
  <c r="BQ100" i="5"/>
  <c r="BQ101" i="5"/>
  <c r="BQ102" i="5"/>
  <c r="BQ103" i="5"/>
  <c r="BM98" i="5"/>
  <c r="BM99" i="5"/>
  <c r="BM100" i="5"/>
  <c r="BM101" i="5"/>
  <c r="BM102" i="5"/>
  <c r="BN98" i="5"/>
  <c r="BN99" i="5"/>
  <c r="BN100" i="5"/>
  <c r="BN101" i="5"/>
  <c r="BN102" i="5"/>
  <c r="BB105" i="5"/>
  <c r="BH105" i="5"/>
  <c r="BB106" i="5"/>
  <c r="BD106" i="5"/>
  <c r="BB107" i="5"/>
  <c r="BB98" i="5"/>
  <c r="BC98" i="5" s="1"/>
  <c r="BB99" i="5"/>
  <c r="BE99" i="5" s="1"/>
  <c r="BB100" i="5"/>
  <c r="BD100" i="5" s="1"/>
  <c r="BB101" i="5"/>
  <c r="BB102" i="5"/>
  <c r="BI102" i="5"/>
  <c r="BB103" i="5"/>
  <c r="BA105" i="5"/>
  <c r="BA106" i="5"/>
  <c r="BA107" i="5"/>
  <c r="BA98" i="5"/>
  <c r="BA99" i="5"/>
  <c r="BA100" i="5"/>
  <c r="BA101" i="5"/>
  <c r="BA102" i="5"/>
  <c r="BA103" i="5"/>
  <c r="O74" i="5"/>
  <c r="O73" i="5"/>
  <c r="J74" i="5"/>
  <c r="D74" i="5"/>
  <c r="J73" i="5"/>
  <c r="D40" i="5"/>
  <c r="D37" i="5"/>
  <c r="BD98" i="5"/>
  <c r="BC106" i="5"/>
  <c r="BI106" i="5"/>
  <c r="BI103" i="5"/>
  <c r="BG102" i="5"/>
  <c r="BI100" i="5"/>
  <c r="BE102" i="5"/>
  <c r="BH102" i="5"/>
  <c r="BB56" i="8"/>
  <c r="BI6" i="8"/>
  <c r="BJ13" i="8"/>
  <c r="BF35" i="8"/>
  <c r="BI35" i="8"/>
  <c r="BK35" i="8"/>
  <c r="BF31" i="8"/>
  <c r="BI31" i="8"/>
  <c r="BK31" i="8"/>
  <c r="BF27" i="8"/>
  <c r="BI27" i="8"/>
  <c r="BK27" i="8"/>
  <c r="BF36" i="8"/>
  <c r="BI36" i="8"/>
  <c r="BK36" i="8"/>
  <c r="BJ35" i="8"/>
  <c r="BF34" i="8"/>
  <c r="BI34" i="8"/>
  <c r="BK34" i="8"/>
  <c r="BF32" i="8"/>
  <c r="BI32" i="8"/>
  <c r="BL32" i="8"/>
  <c r="W32" i="8"/>
  <c r="BK32" i="8"/>
  <c r="BJ31" i="8"/>
  <c r="BI30" i="8"/>
  <c r="BF28" i="8"/>
  <c r="BJ27" i="8"/>
  <c r="BF26" i="8"/>
  <c r="BI26" i="8"/>
  <c r="BK26" i="8"/>
  <c r="BF24" i="8"/>
  <c r="BI24" i="8"/>
  <c r="BL24" i="8"/>
  <c r="W24" i="8"/>
  <c r="BK24" i="8"/>
  <c r="BF22" i="8"/>
  <c r="BI22" i="8"/>
  <c r="BK22" i="8"/>
  <c r="BF20" i="8"/>
  <c r="BI20" i="8"/>
  <c r="BL20" i="8"/>
  <c r="W20" i="8"/>
  <c r="BK20" i="8"/>
  <c r="BF18" i="8"/>
  <c r="BI18" i="8"/>
  <c r="BK18" i="8"/>
  <c r="BF16" i="8"/>
  <c r="BI16" i="8"/>
  <c r="BL16" i="8"/>
  <c r="W16" i="8"/>
  <c r="BK16" i="8"/>
  <c r="BF14" i="8"/>
  <c r="BI14" i="8"/>
  <c r="BK14" i="8"/>
  <c r="BF33" i="8"/>
  <c r="BI33" i="8"/>
  <c r="BK33" i="8"/>
  <c r="BF29" i="8"/>
  <c r="BI29" i="8"/>
  <c r="BL29" i="8"/>
  <c r="W29" i="8" s="1"/>
  <c r="BK29" i="8"/>
  <c r="BF25" i="8"/>
  <c r="BI25" i="8"/>
  <c r="BK25" i="8"/>
  <c r="BF23" i="8"/>
  <c r="BI23" i="8"/>
  <c r="BL23" i="8"/>
  <c r="W23" i="8" s="1"/>
  <c r="BK23" i="8"/>
  <c r="BF21" i="8"/>
  <c r="BI21" i="8"/>
  <c r="BK21" i="8"/>
  <c r="BF19" i="8"/>
  <c r="BI19" i="8"/>
  <c r="BL19" i="8"/>
  <c r="W19" i="8" s="1"/>
  <c r="BK19" i="8"/>
  <c r="BF17" i="8"/>
  <c r="BI17" i="8"/>
  <c r="BK17" i="8"/>
  <c r="BF15" i="8"/>
  <c r="BI15" i="8"/>
  <c r="BL15" i="8"/>
  <c r="W15" i="8" s="1"/>
  <c r="BK15" i="8"/>
  <c r="BK13" i="8"/>
  <c r="BI13" i="8"/>
  <c r="BF9" i="8"/>
  <c r="BF12" i="8"/>
  <c r="BK12" i="8"/>
  <c r="BI12" i="8"/>
  <c r="BL12" i="8"/>
  <c r="W12" i="8"/>
  <c r="BJ10" i="8"/>
  <c r="BK10" i="8"/>
  <c r="BI10" i="8"/>
  <c r="BL10" i="8"/>
  <c r="W10" i="8" s="1"/>
  <c r="BI9" i="8"/>
  <c r="BK9" i="8"/>
  <c r="BJ9" i="8"/>
  <c r="BK6" i="8"/>
  <c r="BJ6" i="8"/>
  <c r="BL6" i="8"/>
  <c r="AI6" i="8"/>
  <c r="AG10" i="5"/>
  <c r="X59" i="5"/>
  <c r="BA95" i="5"/>
  <c r="BA96" i="5"/>
  <c r="BA97" i="5"/>
  <c r="BA104" i="5"/>
  <c r="BA93" i="5"/>
  <c r="BA94" i="5"/>
  <c r="BB108" i="5"/>
  <c r="BC108" i="5"/>
  <c r="BD108" i="5" s="1"/>
  <c r="BL9" i="8"/>
  <c r="W9" i="8" s="1"/>
  <c r="BL27" i="8"/>
  <c r="W27" i="8" s="1"/>
  <c r="BL35" i="8"/>
  <c r="W35" i="8" s="1"/>
  <c r="BL13" i="8"/>
  <c r="W13" i="8" s="1"/>
  <c r="BL17" i="8"/>
  <c r="W17" i="8" s="1"/>
  <c r="BL21" i="8"/>
  <c r="W21" i="8" s="1"/>
  <c r="BL25" i="8"/>
  <c r="W25" i="8" s="1"/>
  <c r="BL33" i="8"/>
  <c r="W33" i="8" s="1"/>
  <c r="BL14" i="8"/>
  <c r="W14" i="8" s="1"/>
  <c r="BL18" i="8"/>
  <c r="W18" i="8" s="1"/>
  <c r="BL22" i="8"/>
  <c r="W22" i="8" s="1"/>
  <c r="BL26" i="8"/>
  <c r="W26" i="8" s="1"/>
  <c r="BL28" i="8"/>
  <c r="W28" i="8" s="1"/>
  <c r="BL34" i="8"/>
  <c r="W34" i="8" s="1"/>
  <c r="BL36" i="8"/>
  <c r="W36" i="8" s="1"/>
  <c r="BL31" i="8"/>
  <c r="W31" i="8" s="1"/>
  <c r="BQ94" i="5"/>
  <c r="BR94" i="5"/>
  <c r="BQ105" i="5"/>
  <c r="BS94" i="5"/>
  <c r="BQ95" i="5"/>
  <c r="BR95" i="5"/>
  <c r="BS95" i="5"/>
  <c r="BQ96" i="5"/>
  <c r="BQ97" i="5"/>
  <c r="BQ104" i="5"/>
  <c r="BR93" i="5"/>
  <c r="BS93" i="5"/>
  <c r="BQ93" i="5"/>
  <c r="BW35" i="5"/>
  <c r="BN95" i="5"/>
  <c r="BN94" i="5"/>
  <c r="BN96" i="5"/>
  <c r="BN97" i="5"/>
  <c r="BM96" i="5"/>
  <c r="BM97" i="5"/>
  <c r="BM95" i="5"/>
  <c r="BM94" i="5"/>
  <c r="BM93" i="5"/>
  <c r="BB104" i="5"/>
  <c r="BB95" i="5"/>
  <c r="BC95" i="5" s="1"/>
  <c r="BB96" i="5"/>
  <c r="BB97" i="5"/>
  <c r="BB94" i="5"/>
  <c r="D9" i="1"/>
  <c r="BA109" i="1"/>
  <c r="BA110" i="1"/>
  <c r="BA111" i="1"/>
  <c r="BA112" i="1"/>
  <c r="BA113" i="1"/>
  <c r="BA114" i="1"/>
  <c r="BA115" i="1"/>
  <c r="BA116" i="1"/>
  <c r="BA117" i="1"/>
  <c r="BA118" i="1"/>
  <c r="BA119" i="1"/>
  <c r="BA120" i="1"/>
  <c r="BA121" i="1"/>
  <c r="BA108" i="1"/>
  <c r="AZ121" i="1"/>
  <c r="AZ117" i="1"/>
  <c r="AZ118" i="1"/>
  <c r="AZ119" i="1"/>
  <c r="AZ120" i="1"/>
  <c r="AZ109" i="1"/>
  <c r="AZ110" i="1"/>
  <c r="AZ111" i="1"/>
  <c r="AZ112" i="1"/>
  <c r="AZ113" i="1"/>
  <c r="AZ114" i="1"/>
  <c r="AZ115" i="1"/>
  <c r="AZ116" i="1"/>
  <c r="AZ108" i="1"/>
  <c r="BA107" i="1"/>
  <c r="AZ107" i="1"/>
  <c r="AZ106" i="1"/>
  <c r="Z22" i="1"/>
  <c r="AS10" i="5"/>
  <c r="Z23" i="1"/>
  <c r="CD12" i="4" s="1"/>
  <c r="Z24" i="1"/>
  <c r="CD13" i="4" s="1"/>
  <c r="Z21" i="1"/>
  <c r="Z20" i="1"/>
  <c r="AS8" i="5"/>
  <c r="V28" i="5" s="1"/>
  <c r="AS11" i="5"/>
  <c r="AS12" i="5"/>
  <c r="AR11" i="5"/>
  <c r="AR12" i="5"/>
  <c r="AR8" i="5"/>
  <c r="O70" i="5" s="1"/>
  <c r="AR9" i="5"/>
  <c r="M31" i="5" s="1"/>
  <c r="O71" i="5"/>
  <c r="AR10" i="5"/>
  <c r="O72" i="5"/>
  <c r="AQ10" i="5"/>
  <c r="AP25" i="5" s="1"/>
  <c r="AQ11" i="5"/>
  <c r="AQ12" i="5"/>
  <c r="AQ8" i="5"/>
  <c r="J70" i="5" s="1"/>
  <c r="T70" i="5" s="1"/>
  <c r="AQ9" i="5"/>
  <c r="AO11" i="5"/>
  <c r="AO12" i="5"/>
  <c r="AO8" i="5"/>
  <c r="AO9" i="5"/>
  <c r="AO10" i="5"/>
  <c r="AP29" i="5"/>
  <c r="AP27" i="5"/>
  <c r="BF96" i="5"/>
  <c r="BH96" i="5"/>
  <c r="BE96" i="5"/>
  <c r="BG96" i="5"/>
  <c r="BI96" i="5"/>
  <c r="BD96" i="5"/>
  <c r="BH104" i="5"/>
  <c r="BG104" i="5"/>
  <c r="BI104" i="5"/>
  <c r="BF104" i="5"/>
  <c r="BF97" i="5"/>
  <c r="BG97" i="5"/>
  <c r="BF95" i="5"/>
  <c r="BG95" i="5"/>
  <c r="BE95" i="5"/>
  <c r="AS9" i="5"/>
  <c r="V31" i="5"/>
  <c r="CD10" i="4"/>
  <c r="D70" i="5"/>
  <c r="E9" i="5"/>
  <c r="AP17" i="5"/>
  <c r="M28" i="5"/>
  <c r="BH94" i="5"/>
  <c r="BG94" i="5"/>
  <c r="BI94" i="5"/>
  <c r="BE94" i="5"/>
  <c r="BC97" i="5"/>
  <c r="BC104" i="5"/>
  <c r="BJ104" i="5" s="1"/>
  <c r="BC96" i="5"/>
  <c r="BJ96" i="5" s="1"/>
  <c r="BD94" i="5"/>
  <c r="BF94" i="5"/>
  <c r="BD104" i="5"/>
  <c r="BC94" i="5"/>
  <c r="BJ94" i="5"/>
  <c r="BE104" i="5"/>
  <c r="X11" i="4"/>
  <c r="X12" i="4"/>
  <c r="X13" i="4"/>
  <c r="X10" i="4"/>
  <c r="X9" i="4"/>
  <c r="AF6" i="4"/>
  <c r="G6" i="4"/>
  <c r="BP51" i="1"/>
  <c r="BS51" i="1"/>
  <c r="E45" i="1"/>
  <c r="E35" i="1"/>
  <c r="E33" i="1"/>
  <c r="BP8" i="1"/>
  <c r="BR8" i="1" s="1"/>
  <c r="BS8" i="1"/>
  <c r="BJ104" i="1"/>
  <c r="BJ105" i="1"/>
  <c r="BJ106" i="1"/>
  <c r="BJ107" i="1"/>
  <c r="BJ108" i="1"/>
  <c r="BJ109" i="1"/>
  <c r="BJ110" i="1"/>
  <c r="BJ111" i="1"/>
  <c r="BJ112" i="1"/>
  <c r="BL101" i="1"/>
  <c r="BK101" i="1"/>
  <c r="BL103" i="1"/>
  <c r="BK103" i="1"/>
  <c r="BJ103" i="1"/>
  <c r="BL102" i="1"/>
  <c r="BK102" i="1"/>
  <c r="BJ114" i="1"/>
  <c r="BJ102" i="1"/>
  <c r="BJ101" i="1"/>
  <c r="O6" i="3"/>
  <c r="BL104" i="1" s="1"/>
  <c r="BD47" i="8"/>
  <c r="N6" i="3"/>
  <c r="BK104" i="1"/>
  <c r="Y53" i="1"/>
  <c r="AD53" i="1"/>
  <c r="AO52" i="1"/>
  <c r="Y52" i="1"/>
  <c r="BD103" i="1"/>
  <c r="BE103" i="1"/>
  <c r="BE104" i="1"/>
  <c r="BE105" i="1"/>
  <c r="BE106" i="1"/>
  <c r="BE107" i="1"/>
  <c r="BE108" i="1"/>
  <c r="BE109" i="1"/>
  <c r="BE110" i="1"/>
  <c r="BD104" i="1"/>
  <c r="BD105" i="1"/>
  <c r="BD106" i="1"/>
  <c r="BD107" i="1"/>
  <c r="BD108" i="1"/>
  <c r="BD109" i="1"/>
  <c r="BD110" i="1"/>
  <c r="BC47" i="8"/>
  <c r="BR96" i="5"/>
  <c r="BS96" i="5"/>
  <c r="BG116" i="1"/>
  <c r="BH116" i="1"/>
  <c r="BG117" i="1"/>
  <c r="BH117" i="1"/>
  <c r="BG111" i="1"/>
  <c r="BH111" i="1"/>
  <c r="BG112" i="1"/>
  <c r="BH112" i="1"/>
  <c r="BG113" i="1"/>
  <c r="BH113" i="1"/>
  <c r="BG114" i="1"/>
  <c r="BH114" i="1"/>
  <c r="BG115" i="1"/>
  <c r="BH115" i="1"/>
  <c r="BH110" i="1"/>
  <c r="BG110" i="1"/>
  <c r="BH109" i="1"/>
  <c r="BG109" i="1"/>
  <c r="BH108" i="1"/>
  <c r="BG108" i="1"/>
  <c r="BH107" i="1"/>
  <c r="BG107" i="1"/>
  <c r="BH106" i="1"/>
  <c r="BG106" i="1"/>
  <c r="BH105" i="1"/>
  <c r="BG105" i="1"/>
  <c r="BH104" i="1"/>
  <c r="BG104" i="1"/>
  <c r="BH103" i="1"/>
  <c r="BG103" i="1"/>
  <c r="BH102" i="1"/>
  <c r="BG102" i="1"/>
  <c r="BG101" i="1"/>
  <c r="BC105" i="1"/>
  <c r="BC106" i="1"/>
  <c r="BC107" i="1"/>
  <c r="BC108" i="1"/>
  <c r="BC109" i="1"/>
  <c r="BC110" i="1"/>
  <c r="BE102" i="1"/>
  <c r="BC104" i="1"/>
  <c r="BC103" i="1"/>
  <c r="BD102" i="1"/>
  <c r="BC102" i="1"/>
  <c r="BC101" i="1"/>
  <c r="AZ103" i="1"/>
  <c r="BA103" i="1"/>
  <c r="U13" i="1"/>
  <c r="AZ104" i="1"/>
  <c r="BA104" i="1"/>
  <c r="BA102" i="1"/>
  <c r="AZ102" i="1"/>
  <c r="AZ101" i="1"/>
  <c r="BQ51" i="1"/>
  <c r="BC111" i="1"/>
  <c r="AP37" i="1"/>
  <c r="AP52" i="1" s="1"/>
  <c r="AD52" i="1" s="1"/>
  <c r="O37" i="1"/>
  <c r="U14" i="1"/>
  <c r="U11" i="1"/>
  <c r="BT51" i="1"/>
  <c r="Z51" i="1" s="1"/>
  <c r="AI7" i="5"/>
  <c r="BX35" i="5"/>
  <c r="BY35" i="5"/>
  <c r="CA35" i="5" s="1"/>
  <c r="C51" i="5" s="1"/>
  <c r="BZ35" i="5"/>
  <c r="V34" i="5"/>
  <c r="AP21" i="5"/>
  <c r="AP23" i="5"/>
  <c r="D31" i="5"/>
  <c r="J71" i="5"/>
  <c r="D71" i="5" s="1"/>
  <c r="D28" i="5"/>
  <c r="T74" i="5"/>
  <c r="BI97" i="5"/>
  <c r="BH97" i="5"/>
  <c r="BD97" i="5"/>
  <c r="BG101" i="5"/>
  <c r="BD101" i="5"/>
  <c r="BC101" i="5"/>
  <c r="BF101" i="5"/>
  <c r="BE101" i="5"/>
  <c r="BI101" i="5"/>
  <c r="BF107" i="5"/>
  <c r="BG107" i="5"/>
  <c r="BH107" i="5"/>
  <c r="BD107" i="5"/>
  <c r="BI107" i="5"/>
  <c r="BE107" i="5"/>
  <c r="BJ37" i="8"/>
  <c r="BL37" i="8"/>
  <c r="W37" i="8"/>
  <c r="BF37" i="8"/>
  <c r="BK37" i="8"/>
  <c r="BJ28" i="8"/>
  <c r="BI28" i="8"/>
  <c r="BK28" i="8"/>
  <c r="D13" i="4"/>
  <c r="CA13" i="4"/>
  <c r="BO11" i="4"/>
  <c r="BZ11" i="4"/>
  <c r="CE13" i="4"/>
  <c r="N13" i="4" s="1"/>
  <c r="BT52" i="1"/>
  <c r="T71" i="5" s="1"/>
  <c r="U12" i="1"/>
  <c r="R13" i="1" s="1"/>
  <c r="N7" i="3"/>
  <c r="BD45" i="7"/>
  <c r="BR51" i="1"/>
  <c r="CD9" i="4"/>
  <c r="BE97" i="5"/>
  <c r="BJ97" i="5" s="1"/>
  <c r="J72" i="5"/>
  <c r="D34" i="5"/>
  <c r="CD11" i="4"/>
  <c r="T73" i="5"/>
  <c r="D73" i="5"/>
  <c r="BH95" i="5"/>
  <c r="BD95" i="5"/>
  <c r="BJ95" i="5"/>
  <c r="BI95" i="5"/>
  <c r="BI37" i="8"/>
  <c r="BF103" i="5"/>
  <c r="BG103" i="5"/>
  <c r="BH103" i="5"/>
  <c r="BE103" i="5"/>
  <c r="BC103" i="5"/>
  <c r="BJ103" i="5"/>
  <c r="BD103" i="5"/>
  <c r="BF99" i="5"/>
  <c r="BC99" i="5"/>
  <c r="BG99" i="5"/>
  <c r="BH99" i="5"/>
  <c r="BI99" i="5"/>
  <c r="BD99" i="5"/>
  <c r="BD105" i="5"/>
  <c r="BG105" i="5"/>
  <c r="BI105" i="5"/>
  <c r="BF105" i="5"/>
  <c r="BE105" i="5"/>
  <c r="BC105" i="5"/>
  <c r="BH101" i="5"/>
  <c r="BK31" i="7"/>
  <c r="BL31" i="7"/>
  <c r="BC54" i="7"/>
  <c r="BJ31" i="7"/>
  <c r="BJ11" i="8"/>
  <c r="BK11" i="8"/>
  <c r="BF11" i="8"/>
  <c r="BI11" i="8"/>
  <c r="BJ30" i="8"/>
  <c r="BL30" i="8"/>
  <c r="W30" i="8" s="1"/>
  <c r="BF30" i="8"/>
  <c r="BK30" i="8"/>
  <c r="BC107" i="5"/>
  <c r="BZ12" i="4"/>
  <c r="BH100" i="5"/>
  <c r="BE100" i="5"/>
  <c r="BI98" i="5"/>
  <c r="BC102" i="5"/>
  <c r="BJ102" i="5" s="1"/>
  <c r="BF102" i="5"/>
  <c r="BF100" i="5"/>
  <c r="BF98" i="5"/>
  <c r="BF106" i="5"/>
  <c r="BZ10" i="4"/>
  <c r="BO12" i="4"/>
  <c r="M34" i="5"/>
  <c r="BH106" i="5"/>
  <c r="BD102" i="5"/>
  <c r="BG100" i="5"/>
  <c r="BG106" i="5"/>
  <c r="BE106" i="5"/>
  <c r="BJ106" i="5" s="1"/>
  <c r="BJ99" i="5"/>
  <c r="D72" i="5"/>
  <c r="T72" i="5"/>
  <c r="D11" i="4"/>
  <c r="CA11" i="4"/>
  <c r="CE11" i="4"/>
  <c r="N11" i="4" s="1"/>
  <c r="BJ101" i="5"/>
  <c r="BJ107" i="5"/>
  <c r="D12" i="4"/>
  <c r="CE12" i="4"/>
  <c r="N12" i="4" s="1"/>
  <c r="CA12" i="4"/>
  <c r="BK105" i="1"/>
  <c r="BR97" i="5"/>
  <c r="D10" i="4"/>
  <c r="CE10" i="4"/>
  <c r="N10" i="4" s="1"/>
  <c r="CA10" i="4"/>
  <c r="BJ105" i="5"/>
  <c r="BJ113" i="1"/>
  <c r="BD46" i="7" l="1"/>
  <c r="N8" i="3"/>
  <c r="BC48" i="8"/>
  <c r="O7" i="3"/>
  <c r="BE45" i="7"/>
  <c r="BH98" i="5"/>
  <c r="BE98" i="5"/>
  <c r="BG98" i="5"/>
  <c r="BJ98" i="5" s="1"/>
  <c r="BC100" i="5"/>
  <c r="BJ100" i="5" s="1"/>
  <c r="BJ108" i="5" s="1"/>
  <c r="X57" i="5" s="1"/>
  <c r="BZ9" i="4"/>
  <c r="BL105" i="1" l="1"/>
  <c r="BQ8" i="1" s="1"/>
  <c r="BT8" i="1" s="1"/>
  <c r="Z8" i="1" s="1"/>
  <c r="BD48" i="8"/>
  <c r="BS97" i="5"/>
  <c r="O8" i="3"/>
  <c r="BE46" i="7"/>
  <c r="BC49" i="8"/>
  <c r="BK106" i="1"/>
  <c r="BR98" i="5"/>
  <c r="BD47" i="7"/>
  <c r="N9" i="3"/>
  <c r="D9" i="4"/>
  <c r="CA9" i="4"/>
  <c r="CE9" i="4"/>
  <c r="N9" i="4" s="1"/>
  <c r="BR99" i="5" l="1"/>
  <c r="BK107" i="1"/>
  <c r="BC50" i="8"/>
  <c r="BD48" i="7"/>
  <c r="N10" i="3"/>
  <c r="BS98" i="5"/>
  <c r="BD49" i="8"/>
  <c r="BE47" i="7"/>
  <c r="O9" i="3"/>
  <c r="BL106" i="1"/>
  <c r="O10" i="3" l="1"/>
  <c r="BE48" i="7"/>
  <c r="BD50" i="8"/>
  <c r="BS99" i="5"/>
  <c r="BL107" i="1"/>
  <c r="N11" i="3"/>
  <c r="BR100" i="5"/>
  <c r="BD49" i="7"/>
  <c r="BC51" i="8"/>
  <c r="BK108" i="1"/>
  <c r="BL108" i="1" l="1"/>
  <c r="BD51" i="8"/>
  <c r="BE49" i="7"/>
  <c r="O11" i="3"/>
  <c r="BS100" i="5"/>
  <c r="BC52" i="8"/>
  <c r="BR101" i="5"/>
  <c r="N12" i="3"/>
  <c r="BD50" i="7"/>
  <c r="BK109" i="1"/>
  <c r="N13" i="3" l="1"/>
  <c r="BC53" i="8"/>
  <c r="BR102" i="5"/>
  <c r="BK110" i="1"/>
  <c r="BD51" i="7"/>
  <c r="BS101" i="5"/>
  <c r="BE50" i="7"/>
  <c r="O12" i="3"/>
  <c r="BL109" i="1"/>
  <c r="BD52" i="8"/>
  <c r="N14" i="3" l="1"/>
  <c r="BK111" i="1"/>
  <c r="BR103" i="5"/>
  <c r="BC54" i="8"/>
  <c r="BD52" i="7"/>
  <c r="BE51" i="7"/>
  <c r="O13" i="3"/>
  <c r="BL110" i="1"/>
  <c r="BD53" i="8"/>
  <c r="BS102" i="5"/>
  <c r="BL111" i="1" l="1"/>
  <c r="BS103" i="5"/>
  <c r="O14" i="3"/>
  <c r="BE52" i="7"/>
  <c r="BD54" i="8"/>
  <c r="BD53" i="7"/>
  <c r="BK112" i="1"/>
  <c r="BC55" i="8"/>
  <c r="BR104" i="5"/>
  <c r="BE53" i="7" l="1"/>
  <c r="BS104" i="5"/>
  <c r="BD55" i="8"/>
  <c r="BL112" i="1"/>
</calcChain>
</file>

<file path=xl/sharedStrings.xml><?xml version="1.0" encoding="utf-8"?>
<sst xmlns="http://schemas.openxmlformats.org/spreadsheetml/2006/main" count="318" uniqueCount="240">
  <si>
    <t>別記様式１号</t>
    <rPh sb="0" eb="2">
      <t>ベッキ</t>
    </rPh>
    <rPh sb="2" eb="4">
      <t>ヨウシキ</t>
    </rPh>
    <rPh sb="5" eb="6">
      <t>ゴウ</t>
    </rPh>
    <phoneticPr fontId="1"/>
  </si>
  <si>
    <t>部分使用でき形確認検査請求書</t>
    <rPh sb="0" eb="2">
      <t>ブブン</t>
    </rPh>
    <rPh sb="2" eb="4">
      <t>シヨウ</t>
    </rPh>
    <rPh sb="6" eb="7">
      <t>カタ</t>
    </rPh>
    <rPh sb="7" eb="9">
      <t>カクニン</t>
    </rPh>
    <rPh sb="9" eb="11">
      <t>ケンサ</t>
    </rPh>
    <rPh sb="11" eb="14">
      <t>セイキュウショ</t>
    </rPh>
    <phoneticPr fontId="1"/>
  </si>
  <si>
    <t>工事名</t>
    <rPh sb="0" eb="2">
      <t>コウジ</t>
    </rPh>
    <rPh sb="2" eb="3">
      <t>メイ</t>
    </rPh>
    <phoneticPr fontId="1"/>
  </si>
  <si>
    <t>ほ場番号</t>
    <rPh sb="1" eb="2">
      <t>バ</t>
    </rPh>
    <rPh sb="2" eb="4">
      <t>バンゴウ</t>
    </rPh>
    <phoneticPr fontId="1"/>
  </si>
  <si>
    <t>でき形数量</t>
    <rPh sb="2" eb="3">
      <t>カタ</t>
    </rPh>
    <rPh sb="3" eb="5">
      <t>スウリョウ</t>
    </rPh>
    <phoneticPr fontId="1"/>
  </si>
  <si>
    <t>　上記部分に付するほ場に関し、でき形の確認を請求します。</t>
    <rPh sb="1" eb="3">
      <t>ジョウキ</t>
    </rPh>
    <rPh sb="3" eb="5">
      <t>ブブン</t>
    </rPh>
    <rPh sb="6" eb="7">
      <t>フ</t>
    </rPh>
    <rPh sb="10" eb="11">
      <t>バ</t>
    </rPh>
    <rPh sb="12" eb="13">
      <t>カン</t>
    </rPh>
    <rPh sb="17" eb="18">
      <t>ガタ</t>
    </rPh>
    <rPh sb="19" eb="21">
      <t>カクニン</t>
    </rPh>
    <rPh sb="22" eb="24">
      <t>セイキュウ</t>
    </rPh>
    <phoneticPr fontId="1"/>
  </si>
  <si>
    <t>部分使用でき形確認検査員任命</t>
    <rPh sb="0" eb="2">
      <t>ブブン</t>
    </rPh>
    <rPh sb="2" eb="4">
      <t>シヨウ</t>
    </rPh>
    <rPh sb="6" eb="7">
      <t>カタ</t>
    </rPh>
    <rPh sb="7" eb="9">
      <t>カクニン</t>
    </rPh>
    <rPh sb="9" eb="11">
      <t>ケンサ</t>
    </rPh>
    <rPh sb="11" eb="12">
      <t>イン</t>
    </rPh>
    <rPh sb="12" eb="14">
      <t>ニンメイ</t>
    </rPh>
    <phoneticPr fontId="1"/>
  </si>
  <si>
    <t>監督員</t>
    <rPh sb="0" eb="2">
      <t>カントク</t>
    </rPh>
    <rPh sb="2" eb="3">
      <t>イン</t>
    </rPh>
    <phoneticPr fontId="1"/>
  </si>
  <si>
    <t>部分使用でき形確認検査報告書</t>
    <rPh sb="0" eb="2">
      <t>ブブン</t>
    </rPh>
    <rPh sb="2" eb="4">
      <t>シヨウ</t>
    </rPh>
    <rPh sb="6" eb="7">
      <t>カタ</t>
    </rPh>
    <rPh sb="7" eb="9">
      <t>カクニン</t>
    </rPh>
    <rPh sb="9" eb="11">
      <t>ケンサ</t>
    </rPh>
    <rPh sb="11" eb="14">
      <t>ホウコクショ</t>
    </rPh>
    <phoneticPr fontId="1"/>
  </si>
  <si>
    <t>　なお、ほ場使用開始通知書については、関係受益農家へ通知した。</t>
    <rPh sb="5" eb="6">
      <t>バ</t>
    </rPh>
    <rPh sb="6" eb="8">
      <t>シヨウ</t>
    </rPh>
    <rPh sb="8" eb="10">
      <t>カイシ</t>
    </rPh>
    <rPh sb="10" eb="13">
      <t>ツウチショ</t>
    </rPh>
    <rPh sb="19" eb="21">
      <t>カンケイ</t>
    </rPh>
    <rPh sb="21" eb="23">
      <t>ジュエキ</t>
    </rPh>
    <rPh sb="23" eb="25">
      <t>ノウカ</t>
    </rPh>
    <rPh sb="26" eb="28">
      <t>ツウチ</t>
    </rPh>
    <phoneticPr fontId="1"/>
  </si>
  <si>
    <t>部　分　使　用　に　付　す　る　で　き　形　ほ　場</t>
    <rPh sb="0" eb="1">
      <t>ブ</t>
    </rPh>
    <rPh sb="2" eb="3">
      <t>ブン</t>
    </rPh>
    <rPh sb="4" eb="5">
      <t>シ</t>
    </rPh>
    <rPh sb="6" eb="7">
      <t>ヨウ</t>
    </rPh>
    <rPh sb="10" eb="11">
      <t>フ</t>
    </rPh>
    <rPh sb="20" eb="21">
      <t>カタ</t>
    </rPh>
    <rPh sb="24" eb="25">
      <t>バ</t>
    </rPh>
    <phoneticPr fontId="1"/>
  </si>
  <si>
    <t>工　　種</t>
    <rPh sb="0" eb="1">
      <t>コウ</t>
    </rPh>
    <rPh sb="3" eb="4">
      <t>シュ</t>
    </rPh>
    <phoneticPr fontId="1"/>
  </si>
  <si>
    <t>備　　考</t>
    <rPh sb="0" eb="1">
      <t>ソナエ</t>
    </rPh>
    <rPh sb="3" eb="4">
      <t>コウ</t>
    </rPh>
    <phoneticPr fontId="1"/>
  </si>
  <si>
    <t>号</t>
    <rPh sb="0" eb="1">
      <t>ゴウ</t>
    </rPh>
    <phoneticPr fontId="1"/>
  </si>
  <si>
    <t>工事番号</t>
    <rPh sb="0" eb="2">
      <t>コウジ</t>
    </rPh>
    <rPh sb="2" eb="4">
      <t>バンゴウ</t>
    </rPh>
    <phoneticPr fontId="1"/>
  </si>
  <si>
    <t>第</t>
    <rPh sb="0" eb="1">
      <t>ダイ</t>
    </rPh>
    <phoneticPr fontId="1"/>
  </si>
  <si>
    <t>区画［整地・暗渠・客土］</t>
    <rPh sb="0" eb="2">
      <t>クカク</t>
    </rPh>
    <rPh sb="3" eb="5">
      <t>セイチ</t>
    </rPh>
    <rPh sb="6" eb="8">
      <t>アンキョ</t>
    </rPh>
    <rPh sb="9" eb="11">
      <t>キャクド</t>
    </rPh>
    <phoneticPr fontId="1"/>
  </si>
  <si>
    <t xml:space="preserve"> 起案月日</t>
    <rPh sb="1" eb="3">
      <t>キアン</t>
    </rPh>
    <rPh sb="3" eb="5">
      <t>ガッピ</t>
    </rPh>
    <phoneticPr fontId="1"/>
  </si>
  <si>
    <t xml:space="preserve"> 決定月日</t>
    <rPh sb="1" eb="3">
      <t>ケッテイ</t>
    </rPh>
    <rPh sb="3" eb="5">
      <t>ガッピ</t>
    </rPh>
    <phoneticPr fontId="1"/>
  </si>
  <si>
    <t>課　長</t>
    <rPh sb="0" eb="1">
      <t>カ</t>
    </rPh>
    <rPh sb="2" eb="3">
      <t>チョウ</t>
    </rPh>
    <phoneticPr fontId="1"/>
  </si>
  <si>
    <t>検　査
専門員</t>
    <rPh sb="0" eb="1">
      <t>ケン</t>
    </rPh>
    <rPh sb="2" eb="3">
      <t>サ</t>
    </rPh>
    <rPh sb="4" eb="7">
      <t>センモンイン</t>
    </rPh>
    <phoneticPr fontId="1"/>
  </si>
  <si>
    <t>主　査
(設　計)</t>
    <rPh sb="0" eb="1">
      <t>シュ</t>
    </rPh>
    <rPh sb="2" eb="3">
      <t>サ</t>
    </rPh>
    <rPh sb="5" eb="6">
      <t>セツ</t>
    </rPh>
    <rPh sb="7" eb="8">
      <t>ケイ</t>
    </rPh>
    <phoneticPr fontId="1"/>
  </si>
  <si>
    <t xml:space="preserve"> 起案月日
 (通知開始日)</t>
    <rPh sb="1" eb="3">
      <t>キアン</t>
    </rPh>
    <rPh sb="3" eb="5">
      <t>ツキヒ</t>
    </rPh>
    <rPh sb="8" eb="10">
      <t>ツウチ</t>
    </rPh>
    <rPh sb="10" eb="13">
      <t>カイシビ</t>
    </rPh>
    <phoneticPr fontId="1"/>
  </si>
  <si>
    <t>区画［整地］</t>
    <rPh sb="0" eb="2">
      <t>クカク</t>
    </rPh>
    <rPh sb="3" eb="5">
      <t>セイチ</t>
    </rPh>
    <phoneticPr fontId="1"/>
  </si>
  <si>
    <t>区画［整地・暗渠］</t>
    <rPh sb="0" eb="2">
      <t>クカク</t>
    </rPh>
    <rPh sb="3" eb="5">
      <t>セイチ</t>
    </rPh>
    <rPh sb="6" eb="8">
      <t>アンキョ</t>
    </rPh>
    <phoneticPr fontId="1"/>
  </si>
  <si>
    <t>区画［整地・客土］</t>
    <rPh sb="0" eb="2">
      <t>クカク</t>
    </rPh>
    <rPh sb="3" eb="5">
      <t>セイチ</t>
    </rPh>
    <rPh sb="6" eb="8">
      <t>キャクド</t>
    </rPh>
    <phoneticPr fontId="1"/>
  </si>
  <si>
    <t>区画［暗渠］</t>
    <rPh sb="0" eb="2">
      <t>クカク</t>
    </rPh>
    <rPh sb="3" eb="5">
      <t>アンキョ</t>
    </rPh>
    <phoneticPr fontId="1"/>
  </si>
  <si>
    <t>区画［客土］</t>
    <rPh sb="0" eb="2">
      <t>クカク</t>
    </rPh>
    <rPh sb="3" eb="5">
      <t>キャクド</t>
    </rPh>
    <phoneticPr fontId="1"/>
  </si>
  <si>
    <t>区画［客土・畦畦盛土］</t>
    <rPh sb="0" eb="2">
      <t>クカク</t>
    </rPh>
    <rPh sb="3" eb="5">
      <t>キャクド</t>
    </rPh>
    <rPh sb="6" eb="7">
      <t>アゼ</t>
    </rPh>
    <rPh sb="7" eb="8">
      <t>アゼ</t>
    </rPh>
    <rPh sb="8" eb="9">
      <t>モリ</t>
    </rPh>
    <rPh sb="9" eb="10">
      <t>ド</t>
    </rPh>
    <phoneticPr fontId="1"/>
  </si>
  <si>
    <t>区画［暗渠・客土］</t>
    <rPh sb="0" eb="2">
      <t>クカク</t>
    </rPh>
    <rPh sb="3" eb="5">
      <t>アンキョ</t>
    </rPh>
    <rPh sb="6" eb="8">
      <t>キャクド</t>
    </rPh>
    <phoneticPr fontId="1"/>
  </si>
  <si>
    <t>暗きょ排水</t>
    <rPh sb="0" eb="1">
      <t>アン</t>
    </rPh>
    <rPh sb="3" eb="5">
      <t>ハイスイ</t>
    </rPh>
    <phoneticPr fontId="1"/>
  </si>
  <si>
    <t>㊞</t>
    <phoneticPr fontId="1"/>
  </si>
  <si>
    <t>検査員</t>
    <rPh sb="0" eb="3">
      <t>ケンサイン</t>
    </rPh>
    <phoneticPr fontId="1"/>
  </si>
  <si>
    <t>現場代理人</t>
    <rPh sb="0" eb="2">
      <t>ゲンバ</t>
    </rPh>
    <rPh sb="2" eb="5">
      <t>ダイリニン</t>
    </rPh>
    <phoneticPr fontId="1"/>
  </si>
  <si>
    <t>住　所　</t>
    <rPh sb="0" eb="1">
      <t>スミ</t>
    </rPh>
    <rPh sb="2" eb="3">
      <t>ショ</t>
    </rPh>
    <phoneticPr fontId="1"/>
  </si>
  <si>
    <t>住所</t>
    <rPh sb="0" eb="2">
      <t>ジュウショ</t>
    </rPh>
    <phoneticPr fontId="1"/>
  </si>
  <si>
    <t>受注者名</t>
    <rPh sb="0" eb="2">
      <t>ジュチュウ</t>
    </rPh>
    <rPh sb="2" eb="3">
      <t>シャ</t>
    </rPh>
    <rPh sb="3" eb="4">
      <t>メイ</t>
    </rPh>
    <phoneticPr fontId="1"/>
  </si>
  <si>
    <t>代表会社</t>
    <rPh sb="0" eb="2">
      <t>ダイヒョウ</t>
    </rPh>
    <rPh sb="2" eb="4">
      <t>ガイシャ</t>
    </rPh>
    <phoneticPr fontId="1"/>
  </si>
  <si>
    <t>代表者名</t>
    <rPh sb="0" eb="3">
      <t>ダイヒョウシャ</t>
    </rPh>
    <rPh sb="3" eb="4">
      <t>メイ</t>
    </rPh>
    <phoneticPr fontId="1"/>
  </si>
  <si>
    <t>工事名及び工事番号は表中に直接入力する</t>
    <rPh sb="0" eb="3">
      <t>コウジメイ</t>
    </rPh>
    <rPh sb="3" eb="4">
      <t>オヨ</t>
    </rPh>
    <rPh sb="5" eb="7">
      <t>コウジ</t>
    </rPh>
    <rPh sb="7" eb="9">
      <t>バンゴウ</t>
    </rPh>
    <rPh sb="10" eb="12">
      <t>ヒョウチュウ</t>
    </rPh>
    <rPh sb="13" eb="15">
      <t>チョクセツ</t>
    </rPh>
    <rPh sb="15" eb="17">
      <t>ニュウリョク</t>
    </rPh>
    <phoneticPr fontId="1"/>
  </si>
  <si>
    <t>部分使用に付するでき形ほ場は表中に直接入力する</t>
    <rPh sb="0" eb="2">
      <t>ブブン</t>
    </rPh>
    <rPh sb="2" eb="4">
      <t>シヨウ</t>
    </rPh>
    <rPh sb="5" eb="6">
      <t>フ</t>
    </rPh>
    <rPh sb="10" eb="11">
      <t>ガタ</t>
    </rPh>
    <rPh sb="12" eb="13">
      <t>バ</t>
    </rPh>
    <rPh sb="14" eb="16">
      <t>ヒョウチュウ</t>
    </rPh>
    <rPh sb="17" eb="19">
      <t>チョクセツ</t>
    </rPh>
    <rPh sb="19" eb="21">
      <t>ニュウリョク</t>
    </rPh>
    <phoneticPr fontId="1"/>
  </si>
  <si>
    <t>これより発注者の入力</t>
    <rPh sb="4" eb="7">
      <t>ハッチュウシャ</t>
    </rPh>
    <rPh sb="8" eb="10">
      <t>ニュウリョク</t>
    </rPh>
    <phoneticPr fontId="1"/>
  </si>
  <si>
    <t>起案月日</t>
    <rPh sb="0" eb="2">
      <t>キアン</t>
    </rPh>
    <rPh sb="2" eb="4">
      <t>ガッピ</t>
    </rPh>
    <phoneticPr fontId="1"/>
  </si>
  <si>
    <t>決定月日</t>
    <rPh sb="0" eb="2">
      <t>ケッテイ</t>
    </rPh>
    <rPh sb="2" eb="4">
      <t>ガッピ</t>
    </rPh>
    <phoneticPr fontId="1"/>
  </si>
  <si>
    <t>検査員職氏名</t>
    <rPh sb="0" eb="3">
      <t>ケンサイン</t>
    </rPh>
    <rPh sb="3" eb="4">
      <t>ショク</t>
    </rPh>
    <rPh sb="4" eb="6">
      <t>シメイ</t>
    </rPh>
    <phoneticPr fontId="1"/>
  </si>
  <si>
    <t>受注者入力</t>
    <rPh sb="0" eb="3">
      <t>ジュチュウシャ</t>
    </rPh>
    <rPh sb="3" eb="5">
      <t>ニュウリョク</t>
    </rPh>
    <phoneticPr fontId="1"/>
  </si>
  <si>
    <t>請求月日</t>
    <rPh sb="0" eb="2">
      <t>セイキュウ</t>
    </rPh>
    <rPh sb="2" eb="4">
      <t>ガッピ</t>
    </rPh>
    <phoneticPr fontId="1"/>
  </si>
  <si>
    <t>について同意します。</t>
    <rPh sb="4" eb="6">
      <t>ドウイ</t>
    </rPh>
    <phoneticPr fontId="1"/>
  </si>
  <si>
    <t>　なお、ほ場の部分使用でき形確認検査を了したときは、部分使用(受益農家が使用する場合を含む。)</t>
    <rPh sb="5" eb="6">
      <t>バ</t>
    </rPh>
    <rPh sb="7" eb="9">
      <t>ブブン</t>
    </rPh>
    <rPh sb="9" eb="11">
      <t>シヨウ</t>
    </rPh>
    <rPh sb="13" eb="14">
      <t>カタ</t>
    </rPh>
    <rPh sb="14" eb="16">
      <t>カクニン</t>
    </rPh>
    <rPh sb="16" eb="18">
      <t>ケンサ</t>
    </rPh>
    <rPh sb="19" eb="20">
      <t>リョウ</t>
    </rPh>
    <rPh sb="26" eb="28">
      <t>ブブン</t>
    </rPh>
    <rPh sb="28" eb="30">
      <t>シヨウ</t>
    </rPh>
    <rPh sb="31" eb="33">
      <t>ジュエキ</t>
    </rPh>
    <rPh sb="33" eb="35">
      <t>ノウカ</t>
    </rPh>
    <rPh sb="36" eb="38">
      <t>シヨウ</t>
    </rPh>
    <rPh sb="40" eb="42">
      <t>バアイ</t>
    </rPh>
    <rPh sb="43" eb="44">
      <t>フク</t>
    </rPh>
    <phoneticPr fontId="1"/>
  </si>
  <si>
    <t>　なお、部分使用でき形確認検査を合格したときは、検査員より報告を受け工事監督員よりほ場</t>
    <rPh sb="4" eb="6">
      <t>ブブン</t>
    </rPh>
    <rPh sb="6" eb="8">
      <t>シヨウ</t>
    </rPh>
    <rPh sb="10" eb="11">
      <t>カタ</t>
    </rPh>
    <rPh sb="11" eb="13">
      <t>カクニン</t>
    </rPh>
    <rPh sb="13" eb="15">
      <t>ケンサ</t>
    </rPh>
    <rPh sb="16" eb="18">
      <t>ゴウカク</t>
    </rPh>
    <rPh sb="24" eb="27">
      <t>ケンサイン</t>
    </rPh>
    <rPh sb="29" eb="31">
      <t>ホウコク</t>
    </rPh>
    <rPh sb="32" eb="33">
      <t>ウ</t>
    </rPh>
    <rPh sb="34" eb="36">
      <t>コウジ</t>
    </rPh>
    <rPh sb="36" eb="38">
      <t>カントク</t>
    </rPh>
    <rPh sb="38" eb="39">
      <t>イン</t>
    </rPh>
    <rPh sb="42" eb="43">
      <t>バ</t>
    </rPh>
    <phoneticPr fontId="1"/>
  </si>
  <si>
    <t>使用開始通知書を通知する。</t>
    <rPh sb="0" eb="2">
      <t>シヨウ</t>
    </rPh>
    <rPh sb="2" eb="4">
      <t>カイシ</t>
    </rPh>
    <rPh sb="4" eb="7">
      <t>ツウチショ</t>
    </rPh>
    <rPh sb="8" eb="10">
      <t>ツウチ</t>
    </rPh>
    <phoneticPr fontId="1"/>
  </si>
  <si>
    <t>　上記の部分使用でき形確認検査請求書の工事箇所については、設計図書その他契約条項のとお</t>
    <rPh sb="1" eb="3">
      <t>ジョウキ</t>
    </rPh>
    <rPh sb="4" eb="6">
      <t>ブブン</t>
    </rPh>
    <rPh sb="6" eb="8">
      <t>シヨウ</t>
    </rPh>
    <rPh sb="10" eb="11">
      <t>ガタ</t>
    </rPh>
    <rPh sb="11" eb="13">
      <t>カクニン</t>
    </rPh>
    <rPh sb="13" eb="15">
      <t>ケンサ</t>
    </rPh>
    <rPh sb="15" eb="18">
      <t>セイキュウショ</t>
    </rPh>
    <rPh sb="19" eb="21">
      <t>コウジ</t>
    </rPh>
    <rPh sb="21" eb="23">
      <t>カショ</t>
    </rPh>
    <rPh sb="29" eb="31">
      <t>セッケイ</t>
    </rPh>
    <rPh sb="31" eb="33">
      <t>トショ</t>
    </rPh>
    <rPh sb="35" eb="36">
      <t>タ</t>
    </rPh>
    <rPh sb="36" eb="38">
      <t>ケイヤク</t>
    </rPh>
    <rPh sb="38" eb="40">
      <t>ジョウコウ</t>
    </rPh>
    <phoneticPr fontId="1"/>
  </si>
  <si>
    <t>り完成したことを確認し、受益農家が使用して差し支えないと判断されたので報告する。</t>
    <rPh sb="1" eb="3">
      <t>カンセイ</t>
    </rPh>
    <rPh sb="8" eb="10">
      <t>カクニン</t>
    </rPh>
    <rPh sb="12" eb="14">
      <t>ジュエキ</t>
    </rPh>
    <rPh sb="14" eb="16">
      <t>ノウカ</t>
    </rPh>
    <rPh sb="17" eb="19">
      <t>シヨウ</t>
    </rPh>
    <rPh sb="21" eb="22">
      <t>サ</t>
    </rPh>
    <rPh sb="23" eb="24">
      <t>ツカ</t>
    </rPh>
    <rPh sb="28" eb="30">
      <t>ハンダン</t>
    </rPh>
    <rPh sb="35" eb="37">
      <t>ホウコク</t>
    </rPh>
    <phoneticPr fontId="1"/>
  </si>
  <si>
    <t>受注者形態</t>
    <rPh sb="0" eb="3">
      <t>ジュチュウシャ</t>
    </rPh>
    <rPh sb="3" eb="5">
      <t>ケイタイ</t>
    </rPh>
    <phoneticPr fontId="1"/>
  </si>
  <si>
    <t>受注者形態</t>
    <rPh sb="0" eb="3">
      <t>ジュチュウシャ</t>
    </rPh>
    <rPh sb="3" eb="5">
      <t>ケイタイ</t>
    </rPh>
    <phoneticPr fontId="1"/>
  </si>
  <si>
    <t>単社</t>
    <rPh sb="0" eb="1">
      <t>タン</t>
    </rPh>
    <rPh sb="1" eb="2">
      <t>シャ</t>
    </rPh>
    <phoneticPr fontId="1"/>
  </si>
  <si>
    <t>共同企業体</t>
    <rPh sb="0" eb="2">
      <t>キョウドウ</t>
    </rPh>
    <rPh sb="2" eb="5">
      <t>キギョウタイ</t>
    </rPh>
    <phoneticPr fontId="1"/>
  </si>
  <si>
    <t>検査員　職・氏名</t>
    <rPh sb="0" eb="2">
      <t>ケンサ</t>
    </rPh>
    <rPh sb="2" eb="3">
      <t>イン</t>
    </rPh>
    <rPh sb="4" eb="5">
      <t>ショク</t>
    </rPh>
    <rPh sb="6" eb="8">
      <t>シメイ</t>
    </rPh>
    <phoneticPr fontId="1"/>
  </si>
  <si>
    <t>農村整備課長</t>
    <rPh sb="0" eb="2">
      <t>ノウソン</t>
    </rPh>
    <rPh sb="2" eb="4">
      <t>セイビ</t>
    </rPh>
    <rPh sb="4" eb="6">
      <t>カチョウ</t>
    </rPh>
    <phoneticPr fontId="1"/>
  </si>
  <si>
    <t>検査専門員</t>
    <rPh sb="0" eb="2">
      <t>ケンサ</t>
    </rPh>
    <rPh sb="2" eb="5">
      <t>センモンイン</t>
    </rPh>
    <phoneticPr fontId="1"/>
  </si>
  <si>
    <t>工種</t>
    <rPh sb="0" eb="1">
      <t>コウ</t>
    </rPh>
    <rPh sb="1" eb="2">
      <t>シュ</t>
    </rPh>
    <phoneticPr fontId="1"/>
  </si>
  <si>
    <t>共同企業体</t>
  </si>
  <si>
    <t>※代表会社は共同企業体のとき入力する</t>
    <rPh sb="1" eb="3">
      <t>ダイヒョウ</t>
    </rPh>
    <rPh sb="3" eb="5">
      <t>カイシャ</t>
    </rPh>
    <rPh sb="6" eb="8">
      <t>キョウドウ</t>
    </rPh>
    <rPh sb="8" eb="11">
      <t>キギョウタイ</t>
    </rPh>
    <rPh sb="14" eb="16">
      <t>ニュウリョク</t>
    </rPh>
    <phoneticPr fontId="1"/>
  </si>
  <si>
    <t>暗きょ排水［湧水処理］</t>
    <rPh sb="0" eb="1">
      <t>アン</t>
    </rPh>
    <rPh sb="3" eb="5">
      <t>ハイスイ</t>
    </rPh>
    <rPh sb="6" eb="8">
      <t>ユウスイ</t>
    </rPh>
    <rPh sb="8" eb="10">
      <t>ショリ</t>
    </rPh>
    <phoneticPr fontId="1"/>
  </si>
  <si>
    <t>※職名を選択すれば氏名は自動で選択されます</t>
    <rPh sb="1" eb="3">
      <t>ショクメイ</t>
    </rPh>
    <rPh sb="4" eb="6">
      <t>センタク</t>
    </rPh>
    <rPh sb="9" eb="11">
      <t>シメイ</t>
    </rPh>
    <rPh sb="12" eb="14">
      <t>ジドウ</t>
    </rPh>
    <rPh sb="15" eb="17">
      <t>センタク</t>
    </rPh>
    <phoneticPr fontId="1"/>
  </si>
  <si>
    <t>元号</t>
    <rPh sb="0" eb="2">
      <t>ゲンゴウ</t>
    </rPh>
    <phoneticPr fontId="1"/>
  </si>
  <si>
    <t>平成</t>
    <rPh sb="0" eb="2">
      <t>ヘイセイ</t>
    </rPh>
    <phoneticPr fontId="1"/>
  </si>
  <si>
    <t>西暦</t>
    <rPh sb="0" eb="2">
      <t>セイレキ</t>
    </rPh>
    <phoneticPr fontId="1"/>
  </si>
  <si>
    <t>請求書提出月日</t>
    <rPh sb="0" eb="3">
      <t>セイキュウショ</t>
    </rPh>
    <rPh sb="3" eb="5">
      <t>テイシュツ</t>
    </rPh>
    <rPh sb="5" eb="7">
      <t>ガッピ</t>
    </rPh>
    <phoneticPr fontId="1"/>
  </si>
  <si>
    <t>通知開始日</t>
    <rPh sb="0" eb="2">
      <t>ツウチ</t>
    </rPh>
    <rPh sb="2" eb="5">
      <t>カイシビ</t>
    </rPh>
    <phoneticPr fontId="1"/>
  </si>
  <si>
    <t>受注者　</t>
    <rPh sb="0" eb="3">
      <t>ジュチュウシャ</t>
    </rPh>
    <phoneticPr fontId="1"/>
  </si>
  <si>
    <t>別記１号様式の２</t>
    <rPh sb="0" eb="2">
      <t>ベッキ</t>
    </rPh>
    <rPh sb="3" eb="4">
      <t>ゴウ</t>
    </rPh>
    <rPh sb="4" eb="6">
      <t>ヨウシキ</t>
    </rPh>
    <phoneticPr fontId="1"/>
  </si>
  <si>
    <t>部分使用でき形内訳書</t>
    <rPh sb="0" eb="2">
      <t>ブブン</t>
    </rPh>
    <rPh sb="2" eb="4">
      <t>シヨウ</t>
    </rPh>
    <rPh sb="6" eb="7">
      <t>カタ</t>
    </rPh>
    <rPh sb="7" eb="9">
      <t>ウチワケ</t>
    </rPh>
    <phoneticPr fontId="1"/>
  </si>
  <si>
    <t>工　　種　　等</t>
    <rPh sb="0" eb="1">
      <t>コウ</t>
    </rPh>
    <rPh sb="3" eb="4">
      <t>タネ</t>
    </rPh>
    <rPh sb="6" eb="7">
      <t>トウ</t>
    </rPh>
    <phoneticPr fontId="1"/>
  </si>
  <si>
    <t>出来高数量等</t>
    <rPh sb="0" eb="3">
      <t>デキダカ</t>
    </rPh>
    <rPh sb="3" eb="5">
      <t>スウリョウ</t>
    </rPh>
    <rPh sb="5" eb="6">
      <t>トウ</t>
    </rPh>
    <phoneticPr fontId="1"/>
  </si>
  <si>
    <t>注１　　工種等及び出来高数量等の欄は、できるだけ詳細に記載すること。</t>
    <rPh sb="0" eb="1">
      <t>チュウ</t>
    </rPh>
    <rPh sb="4" eb="5">
      <t>コウ</t>
    </rPh>
    <rPh sb="5" eb="6">
      <t>シュ</t>
    </rPh>
    <rPh sb="6" eb="7">
      <t>トウ</t>
    </rPh>
    <rPh sb="7" eb="8">
      <t>オヨ</t>
    </rPh>
    <rPh sb="9" eb="12">
      <t>デキダカ</t>
    </rPh>
    <rPh sb="12" eb="14">
      <t>スウリョウ</t>
    </rPh>
    <rPh sb="14" eb="15">
      <t>トウ</t>
    </rPh>
    <rPh sb="16" eb="17">
      <t>ラン</t>
    </rPh>
    <rPh sb="24" eb="26">
      <t>ショウサイ</t>
    </rPh>
    <rPh sb="27" eb="29">
      <t>キサイ</t>
    </rPh>
    <phoneticPr fontId="1"/>
  </si>
  <si>
    <t>別記２号様式</t>
    <rPh sb="0" eb="2">
      <t>ベッキ</t>
    </rPh>
    <rPh sb="3" eb="4">
      <t>ゴウ</t>
    </rPh>
    <rPh sb="4" eb="6">
      <t>ヨウシキ</t>
    </rPh>
    <phoneticPr fontId="1"/>
  </si>
  <si>
    <t>ほ場使用開始通知書</t>
    <rPh sb="1" eb="2">
      <t>バ</t>
    </rPh>
    <rPh sb="2" eb="4">
      <t>シヨウ</t>
    </rPh>
    <rPh sb="4" eb="6">
      <t>カイシ</t>
    </rPh>
    <rPh sb="6" eb="9">
      <t>ツウチショ</t>
    </rPh>
    <phoneticPr fontId="1"/>
  </si>
  <si>
    <t>(公印省略)</t>
    <rPh sb="1" eb="3">
      <t>コウイン</t>
    </rPh>
    <rPh sb="3" eb="5">
      <t>ショウリャク</t>
    </rPh>
    <phoneticPr fontId="1"/>
  </si>
  <si>
    <t>　次のほ場については工事が了したことを確認したので、使用できますのでお知らせします。</t>
    <rPh sb="1" eb="2">
      <t>ツギ</t>
    </rPh>
    <rPh sb="4" eb="5">
      <t>バ</t>
    </rPh>
    <rPh sb="10" eb="12">
      <t>コウジ</t>
    </rPh>
    <rPh sb="13" eb="14">
      <t>リョウ</t>
    </rPh>
    <rPh sb="19" eb="21">
      <t>カクニン</t>
    </rPh>
    <rPh sb="26" eb="28">
      <t>シヨウ</t>
    </rPh>
    <rPh sb="35" eb="36">
      <t>シ</t>
    </rPh>
    <phoneticPr fontId="1"/>
  </si>
  <si>
    <t>　なお、当該ほ場については、他の工事全てが完成し、道の検査が終了するまでは道の管理となって</t>
    <rPh sb="4" eb="6">
      <t>トウガイ</t>
    </rPh>
    <rPh sb="7" eb="8">
      <t>バ</t>
    </rPh>
    <rPh sb="14" eb="15">
      <t>ホカ</t>
    </rPh>
    <rPh sb="16" eb="18">
      <t>コウジ</t>
    </rPh>
    <rPh sb="18" eb="19">
      <t>スベ</t>
    </rPh>
    <rPh sb="21" eb="23">
      <t>カンセイ</t>
    </rPh>
    <rPh sb="25" eb="26">
      <t>ドウ</t>
    </rPh>
    <rPh sb="27" eb="29">
      <t>ケンサ</t>
    </rPh>
    <rPh sb="30" eb="32">
      <t>シュウリョウ</t>
    </rPh>
    <rPh sb="37" eb="38">
      <t>ドウ</t>
    </rPh>
    <rPh sb="39" eb="41">
      <t>カンリ</t>
    </rPh>
    <phoneticPr fontId="1"/>
  </si>
  <si>
    <t>おります。</t>
    <phoneticPr fontId="1"/>
  </si>
  <si>
    <t>使用にあたっては条件を付しますので了承の上使用願います。</t>
    <rPh sb="0" eb="2">
      <t>シヨウ</t>
    </rPh>
    <rPh sb="8" eb="10">
      <t>ジョウケン</t>
    </rPh>
    <rPh sb="11" eb="12">
      <t>フ</t>
    </rPh>
    <rPh sb="17" eb="19">
      <t>リョウショウ</t>
    </rPh>
    <rPh sb="20" eb="21">
      <t>ウエ</t>
    </rPh>
    <rPh sb="21" eb="23">
      <t>シヨウ</t>
    </rPh>
    <rPh sb="23" eb="24">
      <t>ネガ</t>
    </rPh>
    <phoneticPr fontId="1"/>
  </si>
  <si>
    <t>記</t>
    <rPh sb="0" eb="1">
      <t>キ</t>
    </rPh>
    <phoneticPr fontId="1"/>
  </si>
  <si>
    <t xml:space="preserve"> １．使用できるほ場</t>
    <rPh sb="3" eb="5">
      <t>シヨウ</t>
    </rPh>
    <rPh sb="9" eb="10">
      <t>バ</t>
    </rPh>
    <phoneticPr fontId="1"/>
  </si>
  <si>
    <t>工　　　種</t>
    <rPh sb="0" eb="1">
      <t>コウ</t>
    </rPh>
    <rPh sb="4" eb="5">
      <t>シュ</t>
    </rPh>
    <phoneticPr fontId="1"/>
  </si>
  <si>
    <t>備　　　　　　考</t>
    <rPh sb="0" eb="1">
      <t>ソナエ</t>
    </rPh>
    <rPh sb="7" eb="8">
      <t>コウ</t>
    </rPh>
    <phoneticPr fontId="1"/>
  </si>
  <si>
    <t>選択リスト</t>
    <rPh sb="0" eb="2">
      <t>センタク</t>
    </rPh>
    <phoneticPr fontId="1"/>
  </si>
  <si>
    <t>番号</t>
    <rPh sb="0" eb="2">
      <t>バンゴウ</t>
    </rPh>
    <phoneticPr fontId="1"/>
  </si>
  <si>
    <t>受益者</t>
    <rPh sb="0" eb="3">
      <t>ジュエキシャ</t>
    </rPh>
    <phoneticPr fontId="1"/>
  </si>
  <si>
    <t>ほ場番号</t>
    <rPh sb="1" eb="2">
      <t>バ</t>
    </rPh>
    <rPh sb="2" eb="4">
      <t>バンゴウ</t>
    </rPh>
    <phoneticPr fontId="1"/>
  </si>
  <si>
    <t>工種</t>
    <rPh sb="0" eb="1">
      <t>コウ</t>
    </rPh>
    <rPh sb="1" eb="2">
      <t>シュ</t>
    </rPh>
    <phoneticPr fontId="1"/>
  </si>
  <si>
    <t>下記に番号を選択し入力する</t>
    <rPh sb="0" eb="2">
      <t>カキ</t>
    </rPh>
    <rPh sb="3" eb="5">
      <t>バンゴウ</t>
    </rPh>
    <rPh sb="6" eb="8">
      <t>センタク</t>
    </rPh>
    <rPh sb="9" eb="11">
      <t>ニュウリョク</t>
    </rPh>
    <phoneticPr fontId="1"/>
  </si>
  <si>
    <t>1-1</t>
    <phoneticPr fontId="1"/>
  </si>
  <si>
    <t>2-1</t>
    <phoneticPr fontId="1"/>
  </si>
  <si>
    <t>2-2</t>
    <phoneticPr fontId="1"/>
  </si>
  <si>
    <t>2-3</t>
    <phoneticPr fontId="1"/>
  </si>
  <si>
    <t>2-4</t>
    <phoneticPr fontId="1"/>
  </si>
  <si>
    <t>2-5</t>
    <phoneticPr fontId="1"/>
  </si>
  <si>
    <t xml:space="preserve"> 2.使用できるほ場を選択(最大5個まで)</t>
    <rPh sb="3" eb="5">
      <t>シヨウ</t>
    </rPh>
    <rPh sb="9" eb="10">
      <t>バ</t>
    </rPh>
    <rPh sb="11" eb="13">
      <t>センタク</t>
    </rPh>
    <rPh sb="14" eb="16">
      <t>サイダイ</t>
    </rPh>
    <rPh sb="17" eb="18">
      <t>コ</t>
    </rPh>
    <phoneticPr fontId="1"/>
  </si>
  <si>
    <t xml:space="preserve"> 1.通知相手先を選択</t>
    <rPh sb="3" eb="5">
      <t>ツウチ</t>
    </rPh>
    <rPh sb="5" eb="7">
      <t>アイテ</t>
    </rPh>
    <rPh sb="7" eb="8">
      <t>サキ</t>
    </rPh>
    <rPh sb="9" eb="11">
      <t>センタク</t>
    </rPh>
    <phoneticPr fontId="1"/>
  </si>
  <si>
    <t>でき形数量</t>
    <rPh sb="2" eb="3">
      <t>カタ</t>
    </rPh>
    <rPh sb="3" eb="5">
      <t>スウリョウ</t>
    </rPh>
    <phoneticPr fontId="1"/>
  </si>
  <si>
    <t xml:space="preserve"> ２．使用にあたっての条件</t>
    <rPh sb="3" eb="5">
      <t>シヨウ</t>
    </rPh>
    <rPh sb="11" eb="13">
      <t>ジョウケン</t>
    </rPh>
    <phoneticPr fontId="1"/>
  </si>
  <si>
    <t>　イ． 上記ほ場については、他のほ場の工事の全てが完了し、道の検査が数量するまでは、善良な管理</t>
    <rPh sb="4" eb="6">
      <t>ジョウキ</t>
    </rPh>
    <rPh sb="7" eb="8">
      <t>バ</t>
    </rPh>
    <rPh sb="14" eb="15">
      <t>タ</t>
    </rPh>
    <rPh sb="17" eb="18">
      <t>バ</t>
    </rPh>
    <rPh sb="19" eb="21">
      <t>コウジ</t>
    </rPh>
    <rPh sb="22" eb="23">
      <t>スベ</t>
    </rPh>
    <rPh sb="25" eb="27">
      <t>カンリョウ</t>
    </rPh>
    <rPh sb="29" eb="30">
      <t>ドウ</t>
    </rPh>
    <rPh sb="31" eb="33">
      <t>ケンサ</t>
    </rPh>
    <rPh sb="34" eb="36">
      <t>スウリョウ</t>
    </rPh>
    <rPh sb="42" eb="44">
      <t>ゼンリョウ</t>
    </rPh>
    <rPh sb="45" eb="47">
      <t>カンリ</t>
    </rPh>
    <phoneticPr fontId="1"/>
  </si>
  <si>
    <t>　　 をもって使用すること。</t>
    <rPh sb="7" eb="9">
      <t>シヨウ</t>
    </rPh>
    <phoneticPr fontId="1"/>
  </si>
  <si>
    <t>　ロ． 使用開始通知の日から上記イの道の検査までの間に、上記ほ場に損害を与えた場合は、、使用者</t>
    <rPh sb="4" eb="6">
      <t>シヨウ</t>
    </rPh>
    <rPh sb="6" eb="8">
      <t>カイシ</t>
    </rPh>
    <rPh sb="8" eb="10">
      <t>ツウチ</t>
    </rPh>
    <rPh sb="11" eb="12">
      <t>ヒ</t>
    </rPh>
    <rPh sb="14" eb="16">
      <t>ジョウキ</t>
    </rPh>
    <rPh sb="18" eb="19">
      <t>ミチ</t>
    </rPh>
    <rPh sb="20" eb="22">
      <t>ケンサ</t>
    </rPh>
    <rPh sb="25" eb="26">
      <t>アイダ</t>
    </rPh>
    <rPh sb="28" eb="30">
      <t>ジョウキ</t>
    </rPh>
    <rPh sb="31" eb="32">
      <t>バ</t>
    </rPh>
    <rPh sb="33" eb="35">
      <t>ソンガイ</t>
    </rPh>
    <rPh sb="36" eb="37">
      <t>アタ</t>
    </rPh>
    <rPh sb="39" eb="41">
      <t>バアイ</t>
    </rPh>
    <rPh sb="44" eb="47">
      <t>シヨウシャ</t>
    </rPh>
    <phoneticPr fontId="1"/>
  </si>
  <si>
    <t>　　 の責任により自ら補修すること。</t>
    <rPh sb="4" eb="6">
      <t>セキニン</t>
    </rPh>
    <rPh sb="9" eb="10">
      <t>ミズカ</t>
    </rPh>
    <rPh sb="11" eb="13">
      <t>ホシュウ</t>
    </rPh>
    <phoneticPr fontId="1"/>
  </si>
  <si>
    <t>振興局名</t>
    <rPh sb="0" eb="3">
      <t>シンコウキョク</t>
    </rPh>
    <rPh sb="3" eb="4">
      <t>メイ</t>
    </rPh>
    <phoneticPr fontId="1"/>
  </si>
  <si>
    <t>空 知 総 合</t>
    <rPh sb="0" eb="1">
      <t>ソラ</t>
    </rPh>
    <rPh sb="2" eb="3">
      <t>チ</t>
    </rPh>
    <rPh sb="4" eb="5">
      <t>ソウ</t>
    </rPh>
    <rPh sb="6" eb="7">
      <t>ゴウ</t>
    </rPh>
    <phoneticPr fontId="1"/>
  </si>
  <si>
    <t>石 狩</t>
    <rPh sb="0" eb="1">
      <t>イシ</t>
    </rPh>
    <rPh sb="2" eb="3">
      <t>カリ</t>
    </rPh>
    <phoneticPr fontId="1"/>
  </si>
  <si>
    <t>後 志 総 合</t>
    <rPh sb="0" eb="1">
      <t>アト</t>
    </rPh>
    <rPh sb="2" eb="3">
      <t>ココロザシ</t>
    </rPh>
    <rPh sb="4" eb="5">
      <t>ソウ</t>
    </rPh>
    <rPh sb="6" eb="7">
      <t>ゴウ</t>
    </rPh>
    <phoneticPr fontId="1"/>
  </si>
  <si>
    <t>胆 振 総 合</t>
    <rPh sb="0" eb="1">
      <t>キモ</t>
    </rPh>
    <rPh sb="2" eb="3">
      <t>オサム</t>
    </rPh>
    <rPh sb="4" eb="5">
      <t>ソウ</t>
    </rPh>
    <rPh sb="6" eb="7">
      <t>ゴウ</t>
    </rPh>
    <phoneticPr fontId="1"/>
  </si>
  <si>
    <t>日 高</t>
    <rPh sb="0" eb="1">
      <t>ヒ</t>
    </rPh>
    <rPh sb="2" eb="3">
      <t>コウ</t>
    </rPh>
    <phoneticPr fontId="1"/>
  </si>
  <si>
    <t>渡 島 総 合</t>
    <rPh sb="0" eb="1">
      <t>ワタル</t>
    </rPh>
    <rPh sb="2" eb="3">
      <t>シマ</t>
    </rPh>
    <rPh sb="4" eb="5">
      <t>ソウ</t>
    </rPh>
    <rPh sb="6" eb="7">
      <t>ゴウ</t>
    </rPh>
    <phoneticPr fontId="1"/>
  </si>
  <si>
    <t>檜 山</t>
    <rPh sb="0" eb="1">
      <t>ヒノキ</t>
    </rPh>
    <rPh sb="2" eb="3">
      <t>ヤマ</t>
    </rPh>
    <phoneticPr fontId="1"/>
  </si>
  <si>
    <t>上 川 総 合</t>
    <rPh sb="0" eb="1">
      <t>ウエ</t>
    </rPh>
    <rPh sb="2" eb="3">
      <t>カワ</t>
    </rPh>
    <rPh sb="4" eb="5">
      <t>ソウ</t>
    </rPh>
    <rPh sb="6" eb="7">
      <t>ゴウ</t>
    </rPh>
    <phoneticPr fontId="1"/>
  </si>
  <si>
    <t>宗 谷 総 合</t>
    <rPh sb="0" eb="1">
      <t>シュウ</t>
    </rPh>
    <rPh sb="2" eb="3">
      <t>タニ</t>
    </rPh>
    <rPh sb="4" eb="5">
      <t>ソウ</t>
    </rPh>
    <rPh sb="6" eb="7">
      <t>ゴウ</t>
    </rPh>
    <phoneticPr fontId="1"/>
  </si>
  <si>
    <t>オ ホ ー ツ ク 総 合</t>
    <rPh sb="10" eb="11">
      <t>ソウ</t>
    </rPh>
    <rPh sb="12" eb="13">
      <t>ゴウ</t>
    </rPh>
    <phoneticPr fontId="1"/>
  </si>
  <si>
    <t>十 勝 総 合</t>
    <rPh sb="0" eb="1">
      <t>ジュウ</t>
    </rPh>
    <rPh sb="2" eb="3">
      <t>カツ</t>
    </rPh>
    <rPh sb="4" eb="5">
      <t>ソウ</t>
    </rPh>
    <rPh sb="6" eb="7">
      <t>ゴウ</t>
    </rPh>
    <phoneticPr fontId="1"/>
  </si>
  <si>
    <t>釧 路 総 合</t>
    <rPh sb="0" eb="1">
      <t>セン</t>
    </rPh>
    <rPh sb="2" eb="3">
      <t>ミチ</t>
    </rPh>
    <rPh sb="4" eb="5">
      <t>ソウ</t>
    </rPh>
    <rPh sb="6" eb="7">
      <t>ゴウ</t>
    </rPh>
    <phoneticPr fontId="1"/>
  </si>
  <si>
    <t>根 室</t>
    <rPh sb="0" eb="1">
      <t>ネ</t>
    </rPh>
    <rPh sb="2" eb="3">
      <t>シツ</t>
    </rPh>
    <phoneticPr fontId="1"/>
  </si>
  <si>
    <t>振興局名</t>
    <rPh sb="0" eb="2">
      <t>シンコウ</t>
    </rPh>
    <rPh sb="2" eb="4">
      <t>キョクメイ</t>
    </rPh>
    <phoneticPr fontId="1"/>
  </si>
  <si>
    <t>完了予定日</t>
    <rPh sb="0" eb="2">
      <t>カンリョウ</t>
    </rPh>
    <rPh sb="2" eb="4">
      <t>ヨテイ</t>
    </rPh>
    <rPh sb="4" eb="5">
      <t>ヒ</t>
    </rPh>
    <phoneticPr fontId="1"/>
  </si>
  <si>
    <t>担当課名等</t>
    <rPh sb="0" eb="2">
      <t>タントウ</t>
    </rPh>
    <rPh sb="2" eb="3">
      <t>カ</t>
    </rPh>
    <rPh sb="3" eb="4">
      <t>メイ</t>
    </rPh>
    <rPh sb="4" eb="5">
      <t>トウ</t>
    </rPh>
    <phoneticPr fontId="1"/>
  </si>
  <si>
    <t>担当課名等</t>
    <rPh sb="0" eb="2">
      <t>タントウ</t>
    </rPh>
    <rPh sb="2" eb="4">
      <t>カメイ</t>
    </rPh>
    <rPh sb="4" eb="5">
      <t>トウ</t>
    </rPh>
    <phoneticPr fontId="1"/>
  </si>
  <si>
    <t>農村振興課</t>
    <rPh sb="0" eb="2">
      <t>ノウソン</t>
    </rPh>
    <rPh sb="2" eb="5">
      <t>シンコウカ</t>
    </rPh>
    <phoneticPr fontId="1"/>
  </si>
  <si>
    <t>農地整備係</t>
    <rPh sb="0" eb="2">
      <t>ノウチ</t>
    </rPh>
    <rPh sb="2" eb="4">
      <t>セイビ</t>
    </rPh>
    <rPh sb="4" eb="5">
      <t>カカリ</t>
    </rPh>
    <phoneticPr fontId="1"/>
  </si>
  <si>
    <t>農村整備係</t>
    <rPh sb="0" eb="2">
      <t>ノウソン</t>
    </rPh>
    <rPh sb="2" eb="4">
      <t>セイビ</t>
    </rPh>
    <rPh sb="4" eb="5">
      <t>カカリ</t>
    </rPh>
    <phoneticPr fontId="1"/>
  </si>
  <si>
    <t>完了予定日</t>
    <rPh sb="0" eb="2">
      <t>カンリョウ</t>
    </rPh>
    <rPh sb="2" eb="5">
      <t>ヨテイビ</t>
    </rPh>
    <phoneticPr fontId="1"/>
  </si>
  <si>
    <t>留 萌</t>
    <rPh sb="0" eb="1">
      <t>ル</t>
    </rPh>
    <rPh sb="2" eb="3">
      <t>ハジメ</t>
    </rPh>
    <phoneticPr fontId="1"/>
  </si>
  <si>
    <t>起案月日
(通知開始日)</t>
    <rPh sb="0" eb="2">
      <t>キアン</t>
    </rPh>
    <rPh sb="2" eb="4">
      <t>ガッピ</t>
    </rPh>
    <rPh sb="6" eb="8">
      <t>ツウチ</t>
    </rPh>
    <rPh sb="8" eb="11">
      <t>カイシビ</t>
    </rPh>
    <phoneticPr fontId="1"/>
  </si>
  <si>
    <t>発注者入力(変更しないこと)</t>
    <rPh sb="0" eb="3">
      <t>ハッチュウシャ</t>
    </rPh>
    <rPh sb="3" eb="5">
      <t>ニュウリョク</t>
    </rPh>
    <rPh sb="6" eb="8">
      <t>ヘンコウ</t>
    </rPh>
    <phoneticPr fontId="1"/>
  </si>
  <si>
    <t>別記３号様式</t>
    <rPh sb="0" eb="2">
      <t>ベッキ</t>
    </rPh>
    <rPh sb="3" eb="4">
      <t>ゴウ</t>
    </rPh>
    <rPh sb="4" eb="6">
      <t>ヨウシキ</t>
    </rPh>
    <phoneticPr fontId="1"/>
  </si>
  <si>
    <t>使用開始通知書のほ場については、通知書記載のとおり使用します。</t>
    <rPh sb="0" eb="2">
      <t>シヨウ</t>
    </rPh>
    <rPh sb="2" eb="4">
      <t>カイシ</t>
    </rPh>
    <rPh sb="4" eb="7">
      <t>ツウチショ</t>
    </rPh>
    <rPh sb="9" eb="10">
      <t>バ</t>
    </rPh>
    <rPh sb="16" eb="19">
      <t>ツウチショ</t>
    </rPh>
    <rPh sb="19" eb="21">
      <t>キサイ</t>
    </rPh>
    <rPh sb="25" eb="27">
      <t>シヨウ</t>
    </rPh>
    <phoneticPr fontId="1"/>
  </si>
  <si>
    <t>部　　分　　使　　用　　で　　き　　形　　ほ　　場</t>
    <rPh sb="0" eb="1">
      <t>ブ</t>
    </rPh>
    <rPh sb="3" eb="4">
      <t>ブン</t>
    </rPh>
    <rPh sb="6" eb="7">
      <t>シ</t>
    </rPh>
    <rPh sb="9" eb="10">
      <t>ヨウ</t>
    </rPh>
    <rPh sb="18" eb="19">
      <t>ガタ</t>
    </rPh>
    <rPh sb="24" eb="25">
      <t>バ</t>
    </rPh>
    <phoneticPr fontId="1"/>
  </si>
  <si>
    <t>受益者名</t>
    <rPh sb="0" eb="3">
      <t>ジュエキシャ</t>
    </rPh>
    <rPh sb="3" eb="4">
      <t>メイ</t>
    </rPh>
    <phoneticPr fontId="1"/>
  </si>
  <si>
    <t>ほ場番号</t>
    <rPh sb="1" eb="2">
      <t>バ</t>
    </rPh>
    <rPh sb="2" eb="4">
      <t>バンゴウ</t>
    </rPh>
    <phoneticPr fontId="1"/>
  </si>
  <si>
    <t>工種</t>
    <rPh sb="0" eb="1">
      <t>コウ</t>
    </rPh>
    <rPh sb="1" eb="2">
      <t>シュ</t>
    </rPh>
    <phoneticPr fontId="1"/>
  </si>
  <si>
    <t>ほ  場  使  用  同  意  書</t>
    <rPh sb="3" eb="4">
      <t>バ</t>
    </rPh>
    <rPh sb="6" eb="7">
      <t>シ</t>
    </rPh>
    <rPh sb="9" eb="10">
      <t>ヨウ</t>
    </rPh>
    <rPh sb="12" eb="13">
      <t>ドウ</t>
    </rPh>
    <rPh sb="15" eb="16">
      <t>イ</t>
    </rPh>
    <rPh sb="18" eb="19">
      <t>ショ</t>
    </rPh>
    <phoneticPr fontId="1"/>
  </si>
  <si>
    <t>使用開始通知
年月日</t>
    <rPh sb="0" eb="2">
      <t>シヨウ</t>
    </rPh>
    <rPh sb="2" eb="4">
      <t>カイシ</t>
    </rPh>
    <rPh sb="4" eb="6">
      <t>ツウチ</t>
    </rPh>
    <rPh sb="7" eb="10">
      <t>ネンガッピ</t>
    </rPh>
    <phoneticPr fontId="1"/>
  </si>
  <si>
    <t>受益農家
認印又は署名</t>
    <rPh sb="0" eb="1">
      <t>ウケ</t>
    </rPh>
    <rPh sb="1" eb="2">
      <t>エキ</t>
    </rPh>
    <rPh sb="2" eb="3">
      <t>ノウ</t>
    </rPh>
    <rPh sb="3" eb="4">
      <t>イエ</t>
    </rPh>
    <rPh sb="5" eb="7">
      <t>ミトメイン</t>
    </rPh>
    <rPh sb="7" eb="8">
      <t>マタ</t>
    </rPh>
    <rPh sb="9" eb="11">
      <t>ショメイ</t>
    </rPh>
    <phoneticPr fontId="1"/>
  </si>
  <si>
    <t>　「ほ場開始通知書」及び「ほ場使用同意書」
　　の入力、印刷画面です。</t>
    <rPh sb="3" eb="4">
      <t>バ</t>
    </rPh>
    <rPh sb="4" eb="6">
      <t>カイシ</t>
    </rPh>
    <rPh sb="6" eb="8">
      <t>ツウチ</t>
    </rPh>
    <rPh sb="8" eb="9">
      <t>ショ</t>
    </rPh>
    <rPh sb="10" eb="11">
      <t>オヨ</t>
    </rPh>
    <rPh sb="14" eb="15">
      <t>バ</t>
    </rPh>
    <rPh sb="15" eb="17">
      <t>シヨウ</t>
    </rPh>
    <rPh sb="17" eb="20">
      <t>ドウイショ</t>
    </rPh>
    <rPh sb="25" eb="27">
      <t>ニュウリョク</t>
    </rPh>
    <rPh sb="28" eb="30">
      <t>インサツ</t>
    </rPh>
    <rPh sb="30" eb="32">
      <t>ガメン</t>
    </rPh>
    <phoneticPr fontId="1"/>
  </si>
  <si>
    <t>　印刷する前に、通知先及び使用できるほ場を下記より選択し
　入力してください。
　印刷は1組(2ページ)ごとしかできません。</t>
    <rPh sb="1" eb="3">
      <t>インサツ</t>
    </rPh>
    <rPh sb="5" eb="6">
      <t>マエ</t>
    </rPh>
    <rPh sb="8" eb="10">
      <t>ツウチ</t>
    </rPh>
    <rPh sb="10" eb="11">
      <t>サキ</t>
    </rPh>
    <rPh sb="11" eb="12">
      <t>オヨ</t>
    </rPh>
    <rPh sb="13" eb="15">
      <t>シヨウ</t>
    </rPh>
    <rPh sb="19" eb="20">
      <t>バ</t>
    </rPh>
    <rPh sb="21" eb="23">
      <t>カキ</t>
    </rPh>
    <rPh sb="25" eb="27">
      <t>センタク</t>
    </rPh>
    <rPh sb="30" eb="32">
      <t>ニュウリョク</t>
    </rPh>
    <rPh sb="41" eb="43">
      <t>インサツ</t>
    </rPh>
    <rPh sb="45" eb="46">
      <t>クミ</t>
    </rPh>
    <phoneticPr fontId="1"/>
  </si>
  <si>
    <t>別記４号様式</t>
    <rPh sb="0" eb="2">
      <t>ベッキ</t>
    </rPh>
    <rPh sb="3" eb="4">
      <t>ゴウ</t>
    </rPh>
    <rPh sb="4" eb="6">
      <t>ヨウシキ</t>
    </rPh>
    <phoneticPr fontId="1"/>
  </si>
  <si>
    <t>部分使用に係る同意書</t>
    <rPh sb="0" eb="2">
      <t>ブブン</t>
    </rPh>
    <rPh sb="2" eb="4">
      <t>シヨウ</t>
    </rPh>
    <rPh sb="5" eb="6">
      <t>カカ</t>
    </rPh>
    <rPh sb="7" eb="10">
      <t>ドウイショ</t>
    </rPh>
    <phoneticPr fontId="1"/>
  </si>
  <si>
    <t>　　別記４号様式の２のほ場について、部分使用したく、申し出ますのでよろしくお願いします。</t>
    <rPh sb="2" eb="4">
      <t>ベッキ</t>
    </rPh>
    <rPh sb="5" eb="6">
      <t>ゴウ</t>
    </rPh>
    <rPh sb="6" eb="8">
      <t>ヨウシキ</t>
    </rPh>
    <rPh sb="12" eb="13">
      <t>バ</t>
    </rPh>
    <rPh sb="18" eb="20">
      <t>ブブン</t>
    </rPh>
    <rPh sb="20" eb="22">
      <t>シヨウ</t>
    </rPh>
    <rPh sb="26" eb="27">
      <t>モウ</t>
    </rPh>
    <rPh sb="28" eb="29">
      <t>デ</t>
    </rPh>
    <rPh sb="38" eb="39">
      <t>ネガ</t>
    </rPh>
    <phoneticPr fontId="1"/>
  </si>
  <si>
    <t>　　なお、申し出をしたほ場について、下記の条件のとおり使用することに同意します。</t>
    <rPh sb="5" eb="6">
      <t>モウ</t>
    </rPh>
    <rPh sb="7" eb="8">
      <t>デ</t>
    </rPh>
    <rPh sb="12" eb="13">
      <t>バ</t>
    </rPh>
    <rPh sb="18" eb="20">
      <t>カキ</t>
    </rPh>
    <rPh sb="21" eb="23">
      <t>ジョウケン</t>
    </rPh>
    <rPh sb="27" eb="29">
      <t>シヨウ</t>
    </rPh>
    <rPh sb="34" eb="36">
      <t>ドウイ</t>
    </rPh>
    <phoneticPr fontId="1"/>
  </si>
  <si>
    <t>１．部分使用ほ場</t>
    <rPh sb="2" eb="4">
      <t>ブブン</t>
    </rPh>
    <rPh sb="4" eb="6">
      <t>シヨウ</t>
    </rPh>
    <rPh sb="7" eb="8">
      <t>バ</t>
    </rPh>
    <phoneticPr fontId="1"/>
  </si>
  <si>
    <t>　　　　「別記４号様式の２のとおり」</t>
    <rPh sb="5" eb="7">
      <t>ベッキ</t>
    </rPh>
    <rPh sb="8" eb="9">
      <t>ゴウ</t>
    </rPh>
    <rPh sb="9" eb="11">
      <t>ヨウシキ</t>
    </rPh>
    <phoneticPr fontId="1"/>
  </si>
  <si>
    <t>２．使用にあたっての条件</t>
    <rPh sb="2" eb="4">
      <t>シヨウ</t>
    </rPh>
    <rPh sb="10" eb="12">
      <t>ジョウケン</t>
    </rPh>
    <phoneticPr fontId="1"/>
  </si>
  <si>
    <t>　　　をもって使用します。</t>
    <rPh sb="7" eb="9">
      <t>シヨウ</t>
    </rPh>
    <phoneticPr fontId="1"/>
  </si>
  <si>
    <t>　イ．上記ほ場については、他のほ場の工事の全てが完了し、道の検査が終了するまでは、善良な管理</t>
    <rPh sb="3" eb="5">
      <t>ジョウキ</t>
    </rPh>
    <rPh sb="6" eb="7">
      <t>バ</t>
    </rPh>
    <rPh sb="13" eb="14">
      <t>タ</t>
    </rPh>
    <rPh sb="16" eb="17">
      <t>バ</t>
    </rPh>
    <rPh sb="18" eb="20">
      <t>コウジ</t>
    </rPh>
    <rPh sb="21" eb="22">
      <t>スベ</t>
    </rPh>
    <rPh sb="24" eb="26">
      <t>カンリョウ</t>
    </rPh>
    <rPh sb="28" eb="29">
      <t>ドウ</t>
    </rPh>
    <rPh sb="30" eb="32">
      <t>ケンサ</t>
    </rPh>
    <rPh sb="33" eb="35">
      <t>シュウリョウ</t>
    </rPh>
    <rPh sb="41" eb="43">
      <t>ゼンリョウ</t>
    </rPh>
    <rPh sb="44" eb="46">
      <t>カンリ</t>
    </rPh>
    <phoneticPr fontId="1"/>
  </si>
  <si>
    <t>　ロ．使用開始通知の日から、ほ場使用開始通知書に記載される道の検査までの間に、上記ほ場に損害</t>
    <rPh sb="3" eb="5">
      <t>シヨウ</t>
    </rPh>
    <rPh sb="5" eb="7">
      <t>カイシ</t>
    </rPh>
    <rPh sb="7" eb="9">
      <t>ツウチ</t>
    </rPh>
    <rPh sb="10" eb="11">
      <t>ヒ</t>
    </rPh>
    <rPh sb="15" eb="16">
      <t>バ</t>
    </rPh>
    <rPh sb="16" eb="18">
      <t>シヨウ</t>
    </rPh>
    <rPh sb="18" eb="20">
      <t>カイシ</t>
    </rPh>
    <rPh sb="20" eb="23">
      <t>ツウチショ</t>
    </rPh>
    <rPh sb="24" eb="26">
      <t>キサイ</t>
    </rPh>
    <rPh sb="29" eb="30">
      <t>ドウ</t>
    </rPh>
    <rPh sb="31" eb="33">
      <t>ケンサ</t>
    </rPh>
    <rPh sb="36" eb="37">
      <t>アイダ</t>
    </rPh>
    <rPh sb="39" eb="41">
      <t>ジョウキ</t>
    </rPh>
    <rPh sb="42" eb="43">
      <t>バ</t>
    </rPh>
    <rPh sb="44" eb="46">
      <t>ソンガイ</t>
    </rPh>
    <phoneticPr fontId="1"/>
  </si>
  <si>
    <t>　　　を与えた場合は、使用者の責任において自ら修補します。</t>
    <rPh sb="4" eb="5">
      <t>アタ</t>
    </rPh>
    <rPh sb="7" eb="9">
      <t>バアイ</t>
    </rPh>
    <rPh sb="11" eb="14">
      <t>シヨウシャ</t>
    </rPh>
    <rPh sb="15" eb="17">
      <t>セキニン</t>
    </rPh>
    <rPh sb="21" eb="22">
      <t>ミズカ</t>
    </rPh>
    <rPh sb="23" eb="25">
      <t>シュウホ</t>
    </rPh>
    <phoneticPr fontId="1"/>
  </si>
  <si>
    <t>同意年月日</t>
    <rPh sb="0" eb="2">
      <t>ドウイ</t>
    </rPh>
    <rPh sb="2" eb="5">
      <t>ネンガッピ</t>
    </rPh>
    <phoneticPr fontId="1"/>
  </si>
  <si>
    <t>受益者名</t>
    <rPh sb="0" eb="3">
      <t>ジュエキシャ</t>
    </rPh>
    <rPh sb="3" eb="4">
      <t>メイ</t>
    </rPh>
    <phoneticPr fontId="1"/>
  </si>
  <si>
    <t>　注)　農家申し出時に、同意を得る場合に適用する。</t>
    <rPh sb="1" eb="2">
      <t>チュウ</t>
    </rPh>
    <rPh sb="4" eb="6">
      <t>ノウカ</t>
    </rPh>
    <rPh sb="6" eb="7">
      <t>モウ</t>
    </rPh>
    <rPh sb="8" eb="9">
      <t>デ</t>
    </rPh>
    <rPh sb="9" eb="10">
      <t>ジ</t>
    </rPh>
    <rPh sb="12" eb="14">
      <t>ドウイ</t>
    </rPh>
    <rPh sb="15" eb="16">
      <t>エ</t>
    </rPh>
    <rPh sb="17" eb="19">
      <t>バアイ</t>
    </rPh>
    <rPh sb="20" eb="22">
      <t>テキヨウ</t>
    </rPh>
    <phoneticPr fontId="1"/>
  </si>
  <si>
    <t>　農家申し出時に、同意を得る場合
　に適用する。
　申し出月日及び受益農家名は
　事前に入力できる場合に記入。
　空欄で受益農家自筆でも可。</t>
    <rPh sb="1" eb="3">
      <t>ノウカ</t>
    </rPh>
    <rPh sb="3" eb="4">
      <t>モウ</t>
    </rPh>
    <rPh sb="5" eb="6">
      <t>デ</t>
    </rPh>
    <rPh sb="6" eb="7">
      <t>ジ</t>
    </rPh>
    <rPh sb="9" eb="11">
      <t>ドウイ</t>
    </rPh>
    <rPh sb="12" eb="13">
      <t>エ</t>
    </rPh>
    <rPh sb="14" eb="16">
      <t>バアイ</t>
    </rPh>
    <rPh sb="19" eb="21">
      <t>テキヨウ</t>
    </rPh>
    <rPh sb="27" eb="28">
      <t>モウ</t>
    </rPh>
    <rPh sb="29" eb="30">
      <t>デ</t>
    </rPh>
    <rPh sb="30" eb="32">
      <t>ガッピ</t>
    </rPh>
    <rPh sb="32" eb="33">
      <t>オヨ</t>
    </rPh>
    <rPh sb="34" eb="36">
      <t>ジュエキ</t>
    </rPh>
    <rPh sb="36" eb="38">
      <t>ノウカ</t>
    </rPh>
    <rPh sb="38" eb="39">
      <t>メイ</t>
    </rPh>
    <rPh sb="42" eb="44">
      <t>ジゼン</t>
    </rPh>
    <rPh sb="45" eb="47">
      <t>ニュウリョク</t>
    </rPh>
    <rPh sb="50" eb="52">
      <t>バアイ</t>
    </rPh>
    <rPh sb="53" eb="55">
      <t>キニュウ</t>
    </rPh>
    <rPh sb="59" eb="61">
      <t>クウラン</t>
    </rPh>
    <rPh sb="62" eb="64">
      <t>ジュエキ</t>
    </rPh>
    <rPh sb="64" eb="66">
      <t>ノウカ</t>
    </rPh>
    <rPh sb="66" eb="68">
      <t>ジヒツ</t>
    </rPh>
    <rPh sb="70" eb="71">
      <t>カ</t>
    </rPh>
    <phoneticPr fontId="1"/>
  </si>
  <si>
    <t>別記４号様式の２</t>
    <rPh sb="0" eb="2">
      <t>ベッキ</t>
    </rPh>
    <rPh sb="3" eb="4">
      <t>ゴウ</t>
    </rPh>
    <rPh sb="4" eb="6">
      <t>ヨウシキ</t>
    </rPh>
    <phoneticPr fontId="1"/>
  </si>
  <si>
    <t>部分使用ほ場申し出書</t>
    <rPh sb="0" eb="2">
      <t>ブブン</t>
    </rPh>
    <rPh sb="2" eb="4">
      <t>シヨウ</t>
    </rPh>
    <rPh sb="5" eb="6">
      <t>バ</t>
    </rPh>
    <rPh sb="6" eb="7">
      <t>モウ</t>
    </rPh>
    <rPh sb="8" eb="9">
      <t>デ</t>
    </rPh>
    <phoneticPr fontId="1"/>
  </si>
  <si>
    <t>提出年月日</t>
    <rPh sb="0" eb="2">
      <t>テイシュツ</t>
    </rPh>
    <rPh sb="2" eb="5">
      <t>ネンガッピ</t>
    </rPh>
    <phoneticPr fontId="1"/>
  </si>
  <si>
    <t>ほ　場　使　用　希　望　月　日</t>
    <rPh sb="2" eb="3">
      <t>バ</t>
    </rPh>
    <rPh sb="4" eb="5">
      <t>シ</t>
    </rPh>
    <rPh sb="6" eb="7">
      <t>ヨウ</t>
    </rPh>
    <rPh sb="8" eb="9">
      <t>マレ</t>
    </rPh>
    <rPh sb="10" eb="11">
      <t>ノゾミ</t>
    </rPh>
    <rPh sb="12" eb="13">
      <t>ツキ</t>
    </rPh>
    <rPh sb="14" eb="15">
      <t>ヒ</t>
    </rPh>
    <phoneticPr fontId="1"/>
  </si>
  <si>
    <t>頃　</t>
    <rPh sb="0" eb="1">
      <t>コロ</t>
    </rPh>
    <phoneticPr fontId="1"/>
  </si>
  <si>
    <t>使用希望月日1</t>
    <rPh sb="0" eb="2">
      <t>シヨウ</t>
    </rPh>
    <rPh sb="2" eb="4">
      <t>キボウ</t>
    </rPh>
    <rPh sb="4" eb="6">
      <t>ツキヒ</t>
    </rPh>
    <phoneticPr fontId="1"/>
  </si>
  <si>
    <t>使用希望月日2</t>
    <rPh sb="0" eb="2">
      <t>シヨウ</t>
    </rPh>
    <rPh sb="2" eb="4">
      <t>キボウ</t>
    </rPh>
    <rPh sb="4" eb="6">
      <t>ツキヒ</t>
    </rPh>
    <phoneticPr fontId="1"/>
  </si>
  <si>
    <t>使用希望月日3</t>
    <rPh sb="0" eb="2">
      <t>シヨウ</t>
    </rPh>
    <rPh sb="2" eb="4">
      <t>キボウ</t>
    </rPh>
    <rPh sb="4" eb="6">
      <t>ツキヒ</t>
    </rPh>
    <phoneticPr fontId="1"/>
  </si>
  <si>
    <t>使用希望月日4</t>
    <rPh sb="0" eb="2">
      <t>シヨウ</t>
    </rPh>
    <rPh sb="2" eb="4">
      <t>キボウ</t>
    </rPh>
    <rPh sb="4" eb="6">
      <t>ツキヒ</t>
    </rPh>
    <phoneticPr fontId="1"/>
  </si>
  <si>
    <t>使用希望月日5</t>
    <rPh sb="0" eb="2">
      <t>シヨウ</t>
    </rPh>
    <rPh sb="2" eb="4">
      <t>キボウ</t>
    </rPh>
    <rPh sb="4" eb="6">
      <t>ツキヒ</t>
    </rPh>
    <phoneticPr fontId="1"/>
  </si>
  <si>
    <t>使用希望月日6</t>
    <rPh sb="0" eb="2">
      <t>シヨウ</t>
    </rPh>
    <rPh sb="2" eb="4">
      <t>キボウ</t>
    </rPh>
    <rPh sb="4" eb="6">
      <t>ツキヒ</t>
    </rPh>
    <phoneticPr fontId="1"/>
  </si>
  <si>
    <t>使用希望月日7</t>
    <rPh sb="0" eb="2">
      <t>シヨウ</t>
    </rPh>
    <rPh sb="2" eb="4">
      <t>キボウ</t>
    </rPh>
    <rPh sb="4" eb="6">
      <t>ツキヒ</t>
    </rPh>
    <phoneticPr fontId="1"/>
  </si>
  <si>
    <t>使用希望月日8</t>
    <rPh sb="0" eb="2">
      <t>シヨウ</t>
    </rPh>
    <rPh sb="2" eb="4">
      <t>キボウ</t>
    </rPh>
    <rPh sb="4" eb="6">
      <t>ツキヒ</t>
    </rPh>
    <phoneticPr fontId="1"/>
  </si>
  <si>
    <t>使用希望月日9</t>
    <rPh sb="0" eb="2">
      <t>シヨウ</t>
    </rPh>
    <rPh sb="2" eb="4">
      <t>キボウ</t>
    </rPh>
    <rPh sb="4" eb="6">
      <t>ツキヒ</t>
    </rPh>
    <phoneticPr fontId="1"/>
  </si>
  <si>
    <t>使用希望月日10</t>
    <rPh sb="0" eb="2">
      <t>シヨウ</t>
    </rPh>
    <rPh sb="2" eb="4">
      <t>キボウ</t>
    </rPh>
    <rPh sb="4" eb="6">
      <t>ツキヒ</t>
    </rPh>
    <phoneticPr fontId="1"/>
  </si>
  <si>
    <t>使用希望月日11</t>
    <rPh sb="0" eb="2">
      <t>シヨウ</t>
    </rPh>
    <rPh sb="2" eb="4">
      <t>キボウ</t>
    </rPh>
    <rPh sb="4" eb="6">
      <t>ツキヒ</t>
    </rPh>
    <phoneticPr fontId="1"/>
  </si>
  <si>
    <t>使用希望月日12</t>
    <rPh sb="0" eb="2">
      <t>シヨウ</t>
    </rPh>
    <rPh sb="2" eb="4">
      <t>キボウ</t>
    </rPh>
    <rPh sb="4" eb="6">
      <t>ツキヒ</t>
    </rPh>
    <phoneticPr fontId="1"/>
  </si>
  <si>
    <t>使用希望月日13</t>
    <rPh sb="0" eb="2">
      <t>シヨウ</t>
    </rPh>
    <rPh sb="2" eb="4">
      <t>キボウ</t>
    </rPh>
    <rPh sb="4" eb="6">
      <t>ツキヒ</t>
    </rPh>
    <phoneticPr fontId="1"/>
  </si>
  <si>
    <t>使用希望月日14</t>
    <rPh sb="0" eb="2">
      <t>シヨウ</t>
    </rPh>
    <rPh sb="2" eb="4">
      <t>キボウ</t>
    </rPh>
    <rPh sb="4" eb="6">
      <t>ツキヒ</t>
    </rPh>
    <phoneticPr fontId="1"/>
  </si>
  <si>
    <t>使用希望月日15</t>
    <rPh sb="0" eb="2">
      <t>シヨウ</t>
    </rPh>
    <rPh sb="2" eb="4">
      <t>キボウ</t>
    </rPh>
    <rPh sb="4" eb="6">
      <t>ツキヒ</t>
    </rPh>
    <phoneticPr fontId="1"/>
  </si>
  <si>
    <t>使用希望月日16</t>
    <rPh sb="0" eb="2">
      <t>シヨウ</t>
    </rPh>
    <rPh sb="2" eb="4">
      <t>キボウ</t>
    </rPh>
    <rPh sb="4" eb="6">
      <t>ツキヒ</t>
    </rPh>
    <phoneticPr fontId="1"/>
  </si>
  <si>
    <t>使用希望月日17</t>
    <rPh sb="0" eb="2">
      <t>シヨウ</t>
    </rPh>
    <rPh sb="2" eb="4">
      <t>キボウ</t>
    </rPh>
    <rPh sb="4" eb="6">
      <t>ツキヒ</t>
    </rPh>
    <phoneticPr fontId="1"/>
  </si>
  <si>
    <t>使用希望月日18</t>
    <rPh sb="0" eb="2">
      <t>シヨウ</t>
    </rPh>
    <rPh sb="2" eb="4">
      <t>キボウ</t>
    </rPh>
    <rPh sb="4" eb="6">
      <t>ツキヒ</t>
    </rPh>
    <phoneticPr fontId="1"/>
  </si>
  <si>
    <t>使用希望月日19</t>
    <rPh sb="0" eb="2">
      <t>シヨウ</t>
    </rPh>
    <rPh sb="2" eb="4">
      <t>キボウ</t>
    </rPh>
    <rPh sb="4" eb="6">
      <t>ツキヒ</t>
    </rPh>
    <phoneticPr fontId="1"/>
  </si>
  <si>
    <t>使用希望月日20</t>
    <rPh sb="0" eb="2">
      <t>シヨウ</t>
    </rPh>
    <rPh sb="2" eb="4">
      <t>キボウ</t>
    </rPh>
    <rPh sb="4" eb="6">
      <t>ツキヒ</t>
    </rPh>
    <phoneticPr fontId="1"/>
  </si>
  <si>
    <t>使用希望月日21</t>
    <rPh sb="0" eb="2">
      <t>シヨウ</t>
    </rPh>
    <rPh sb="2" eb="4">
      <t>キボウ</t>
    </rPh>
    <rPh sb="4" eb="6">
      <t>ツキヒ</t>
    </rPh>
    <phoneticPr fontId="1"/>
  </si>
  <si>
    <t>使用希望月日22</t>
    <rPh sb="0" eb="2">
      <t>シヨウ</t>
    </rPh>
    <rPh sb="2" eb="4">
      <t>キボウ</t>
    </rPh>
    <rPh sb="4" eb="6">
      <t>ツキヒ</t>
    </rPh>
    <phoneticPr fontId="1"/>
  </si>
  <si>
    <t>使用希望月日23</t>
    <rPh sb="0" eb="2">
      <t>シヨウ</t>
    </rPh>
    <rPh sb="2" eb="4">
      <t>キボウ</t>
    </rPh>
    <rPh sb="4" eb="6">
      <t>ツキヒ</t>
    </rPh>
    <phoneticPr fontId="1"/>
  </si>
  <si>
    <t>使用希望月日24</t>
    <rPh sb="0" eb="2">
      <t>シヨウ</t>
    </rPh>
    <rPh sb="2" eb="4">
      <t>キボウ</t>
    </rPh>
    <rPh sb="4" eb="6">
      <t>ツキヒ</t>
    </rPh>
    <phoneticPr fontId="1"/>
  </si>
  <si>
    <t>使用希望月日25</t>
    <rPh sb="0" eb="2">
      <t>シヨウ</t>
    </rPh>
    <rPh sb="2" eb="4">
      <t>キボウ</t>
    </rPh>
    <rPh sb="4" eb="6">
      <t>ツキヒ</t>
    </rPh>
    <phoneticPr fontId="1"/>
  </si>
  <si>
    <t>使用希望月日26</t>
    <rPh sb="0" eb="2">
      <t>シヨウ</t>
    </rPh>
    <rPh sb="2" eb="4">
      <t>キボウ</t>
    </rPh>
    <rPh sb="4" eb="6">
      <t>ツキヒ</t>
    </rPh>
    <phoneticPr fontId="1"/>
  </si>
  <si>
    <t>使用希望月日27</t>
    <rPh sb="0" eb="2">
      <t>シヨウ</t>
    </rPh>
    <rPh sb="2" eb="4">
      <t>キボウ</t>
    </rPh>
    <rPh sb="4" eb="6">
      <t>ツキヒ</t>
    </rPh>
    <phoneticPr fontId="1"/>
  </si>
  <si>
    <t>使用希望月日28</t>
    <rPh sb="0" eb="2">
      <t>シヨウ</t>
    </rPh>
    <rPh sb="2" eb="4">
      <t>キボウ</t>
    </rPh>
    <rPh sb="4" eb="6">
      <t>ツキヒ</t>
    </rPh>
    <phoneticPr fontId="1"/>
  </si>
  <si>
    <t>使用希望月日29</t>
    <rPh sb="0" eb="2">
      <t>シヨウ</t>
    </rPh>
    <rPh sb="2" eb="4">
      <t>キボウ</t>
    </rPh>
    <rPh sb="4" eb="6">
      <t>ツキヒ</t>
    </rPh>
    <phoneticPr fontId="1"/>
  </si>
  <si>
    <t>　農家申し出時に、同意を得る場合
　に適用する。
　受益農家名及びほ場番号並びに工種 
　は表中に直接入力する。
　提出年月日及びほ場使用希望月日は
　下記に入力する。</t>
    <rPh sb="1" eb="3">
      <t>ノウカ</t>
    </rPh>
    <rPh sb="3" eb="4">
      <t>モウ</t>
    </rPh>
    <rPh sb="5" eb="6">
      <t>デ</t>
    </rPh>
    <rPh sb="6" eb="7">
      <t>ジ</t>
    </rPh>
    <rPh sb="9" eb="11">
      <t>ドウイ</t>
    </rPh>
    <rPh sb="12" eb="13">
      <t>エ</t>
    </rPh>
    <rPh sb="14" eb="16">
      <t>バアイ</t>
    </rPh>
    <rPh sb="19" eb="21">
      <t>テキヨウ</t>
    </rPh>
    <rPh sb="27" eb="29">
      <t>ジュエキ</t>
    </rPh>
    <rPh sb="29" eb="31">
      <t>ノウカ</t>
    </rPh>
    <rPh sb="31" eb="32">
      <t>メイ</t>
    </rPh>
    <rPh sb="32" eb="33">
      <t>オヨ</t>
    </rPh>
    <rPh sb="35" eb="36">
      <t>バ</t>
    </rPh>
    <rPh sb="36" eb="38">
      <t>バンゴウ</t>
    </rPh>
    <rPh sb="38" eb="39">
      <t>ナラ</t>
    </rPh>
    <rPh sb="41" eb="42">
      <t>コウ</t>
    </rPh>
    <rPh sb="42" eb="43">
      <t>シュ</t>
    </rPh>
    <rPh sb="47" eb="49">
      <t>ヒョウチュウ</t>
    </rPh>
    <rPh sb="50" eb="52">
      <t>チョクセツ</t>
    </rPh>
    <rPh sb="52" eb="54">
      <t>ニュウリョク</t>
    </rPh>
    <rPh sb="60" eb="62">
      <t>テイシュツ</t>
    </rPh>
    <rPh sb="62" eb="65">
      <t>ネンガッピ</t>
    </rPh>
    <rPh sb="65" eb="66">
      <t>オヨ</t>
    </rPh>
    <rPh sb="68" eb="69">
      <t>バ</t>
    </rPh>
    <rPh sb="69" eb="71">
      <t>シヨウ</t>
    </rPh>
    <rPh sb="71" eb="73">
      <t>キボウ</t>
    </rPh>
    <rPh sb="73" eb="75">
      <t>ガッピ</t>
    </rPh>
    <rPh sb="78" eb="80">
      <t>カキ</t>
    </rPh>
    <rPh sb="81" eb="83">
      <t>ニュウリョク</t>
    </rPh>
    <phoneticPr fontId="1"/>
  </si>
  <si>
    <t>※提出年月日は同意年月日と同じとする。</t>
    <rPh sb="1" eb="3">
      <t>テイシュツ</t>
    </rPh>
    <rPh sb="3" eb="6">
      <t>ネンガッピ</t>
    </rPh>
    <rPh sb="7" eb="9">
      <t>ドウイ</t>
    </rPh>
    <rPh sb="9" eb="12">
      <t>ネンガッピ</t>
    </rPh>
    <rPh sb="13" eb="14">
      <t>オナ</t>
    </rPh>
    <phoneticPr fontId="1"/>
  </si>
  <si>
    <t>※今回よりでき形数量に面積を入力することになりました。</t>
    <rPh sb="1" eb="3">
      <t>コンカイ</t>
    </rPh>
    <rPh sb="7" eb="8">
      <t>ガタ</t>
    </rPh>
    <rPh sb="8" eb="10">
      <t>スウリョウ</t>
    </rPh>
    <rPh sb="11" eb="13">
      <t>メンセキ</t>
    </rPh>
    <rPh sb="14" eb="16">
      <t>ニュウリョク</t>
    </rPh>
    <phoneticPr fontId="1"/>
  </si>
  <si>
    <t>※区画整理において細工種がある場合は、備考欄に</t>
    <rPh sb="1" eb="3">
      <t>クカク</t>
    </rPh>
    <rPh sb="3" eb="5">
      <t>セイリ</t>
    </rPh>
    <rPh sb="9" eb="11">
      <t>サイク</t>
    </rPh>
    <rPh sb="11" eb="12">
      <t>シュ</t>
    </rPh>
    <rPh sb="15" eb="17">
      <t>バアイ</t>
    </rPh>
    <rPh sb="19" eb="21">
      <t>ビコウ</t>
    </rPh>
    <rPh sb="21" eb="22">
      <t>ラン</t>
    </rPh>
    <phoneticPr fontId="1"/>
  </si>
  <si>
    <t>　「詳細は別紙による」と記載し、「１号様式の２」を添付</t>
    <rPh sb="2" eb="4">
      <t>ショウサイ</t>
    </rPh>
    <rPh sb="5" eb="7">
      <t>ベッシ</t>
    </rPh>
    <rPh sb="12" eb="14">
      <t>キサイ</t>
    </rPh>
    <rPh sb="18" eb="19">
      <t>ゴウ</t>
    </rPh>
    <rPh sb="19" eb="21">
      <t>ヨウシキ</t>
    </rPh>
    <rPh sb="25" eb="27">
      <t>テンプ</t>
    </rPh>
    <phoneticPr fontId="1"/>
  </si>
  <si>
    <t>　すること。</t>
    <phoneticPr fontId="1"/>
  </si>
  <si>
    <t>※その他の記載(レアケース等)の場合は、工事監督員と協議</t>
    <rPh sb="3" eb="4">
      <t>タ</t>
    </rPh>
    <rPh sb="5" eb="7">
      <t>キサイ</t>
    </rPh>
    <rPh sb="13" eb="14">
      <t>トウ</t>
    </rPh>
    <rPh sb="16" eb="18">
      <t>バアイ</t>
    </rPh>
    <rPh sb="20" eb="22">
      <t>コウジ</t>
    </rPh>
    <rPh sb="22" eb="24">
      <t>カントク</t>
    </rPh>
    <rPh sb="24" eb="25">
      <t>イン</t>
    </rPh>
    <rPh sb="26" eb="28">
      <t>キョウギ</t>
    </rPh>
    <phoneticPr fontId="1"/>
  </si>
  <si>
    <t>　のうえ、記載方法を決定してください。</t>
    <rPh sb="5" eb="7">
      <t>キサイ</t>
    </rPh>
    <rPh sb="7" eb="9">
      <t>ホウホウ</t>
    </rPh>
    <rPh sb="10" eb="12">
      <t>ケッテイ</t>
    </rPh>
    <phoneticPr fontId="1"/>
  </si>
  <si>
    <t>※印刷時は空欄とする</t>
    <rPh sb="1" eb="3">
      <t>インサツ</t>
    </rPh>
    <rPh sb="3" eb="4">
      <t>ジ</t>
    </rPh>
    <rPh sb="5" eb="7">
      <t>クウラン</t>
    </rPh>
    <phoneticPr fontId="1"/>
  </si>
  <si>
    <t>※起案月日(通知開始日)は、ほ場使用開始通知書及び同意書</t>
    <rPh sb="1" eb="3">
      <t>キアン</t>
    </rPh>
    <rPh sb="3" eb="5">
      <t>ガッピ</t>
    </rPh>
    <rPh sb="6" eb="8">
      <t>ツウチ</t>
    </rPh>
    <rPh sb="8" eb="11">
      <t>カイシビ</t>
    </rPh>
    <rPh sb="15" eb="16">
      <t>バ</t>
    </rPh>
    <rPh sb="16" eb="18">
      <t>シヨウ</t>
    </rPh>
    <rPh sb="18" eb="20">
      <t>カイシ</t>
    </rPh>
    <rPh sb="20" eb="23">
      <t>ツウチショ</t>
    </rPh>
    <rPh sb="23" eb="24">
      <t>オヨ</t>
    </rPh>
    <rPh sb="25" eb="28">
      <t>ドウイショ</t>
    </rPh>
    <phoneticPr fontId="1"/>
  </si>
  <si>
    <t>　に記載される月日となる(計算式でそうしている)ため、</t>
    <rPh sb="2" eb="4">
      <t>キサイ</t>
    </rPh>
    <rPh sb="7" eb="9">
      <t>ガッピ</t>
    </rPh>
    <rPh sb="13" eb="16">
      <t>ケイサンシキ</t>
    </rPh>
    <phoneticPr fontId="1"/>
  </si>
  <si>
    <t>　印刷後(回覧後)、入力して使用すること。</t>
    <rPh sb="1" eb="4">
      <t>インサツゴ</t>
    </rPh>
    <rPh sb="5" eb="7">
      <t>カイラン</t>
    </rPh>
    <rPh sb="7" eb="8">
      <t>ゴ</t>
    </rPh>
    <rPh sb="10" eb="12">
      <t>ニュウリョク</t>
    </rPh>
    <rPh sb="14" eb="16">
      <t>シヨウ</t>
    </rPh>
    <phoneticPr fontId="1"/>
  </si>
  <si>
    <t>面積入力欄</t>
    <rPh sb="0" eb="2">
      <t>メンセキ</t>
    </rPh>
    <rPh sb="2" eb="4">
      <t>ニュウリョク</t>
    </rPh>
    <rPh sb="4" eb="5">
      <t>ラン</t>
    </rPh>
    <phoneticPr fontId="1"/>
  </si>
  <si>
    <t>区画整理
(整地工)</t>
    <rPh sb="0" eb="2">
      <t>クカク</t>
    </rPh>
    <rPh sb="2" eb="4">
      <t>セイリ</t>
    </rPh>
    <rPh sb="6" eb="8">
      <t>セイチ</t>
    </rPh>
    <rPh sb="8" eb="9">
      <t>コウ</t>
    </rPh>
    <phoneticPr fontId="1"/>
  </si>
  <si>
    <t>暗きょ排水</t>
    <rPh sb="0" eb="1">
      <t>アン</t>
    </rPh>
    <rPh sb="3" eb="5">
      <t>ハイスイ</t>
    </rPh>
    <phoneticPr fontId="1"/>
  </si>
  <si>
    <t>客土工</t>
    <rPh sb="0" eb="2">
      <t>キャクド</t>
    </rPh>
    <rPh sb="2" eb="3">
      <t>コウ</t>
    </rPh>
    <phoneticPr fontId="1"/>
  </si>
  <si>
    <t>区画整理
(暗渠工)</t>
    <rPh sb="0" eb="2">
      <t>クカク</t>
    </rPh>
    <rPh sb="2" eb="4">
      <t>セイリ</t>
    </rPh>
    <rPh sb="6" eb="8">
      <t>アンキョ</t>
    </rPh>
    <rPh sb="8" eb="9">
      <t>コウ</t>
    </rPh>
    <phoneticPr fontId="1"/>
  </si>
  <si>
    <t>区画整理
(客土工)</t>
    <rPh sb="0" eb="2">
      <t>クカク</t>
    </rPh>
    <rPh sb="2" eb="4">
      <t>セイリ</t>
    </rPh>
    <rPh sb="6" eb="8">
      <t>キャクド</t>
    </rPh>
    <rPh sb="8" eb="9">
      <t>コウ</t>
    </rPh>
    <phoneticPr fontId="1"/>
  </si>
  <si>
    <t>暗きょ排水・客土工</t>
    <rPh sb="0" eb="1">
      <t>アン</t>
    </rPh>
    <rPh sb="3" eb="5">
      <t>ハイスイ</t>
    </rPh>
    <rPh sb="6" eb="8">
      <t>キャクド</t>
    </rPh>
    <rPh sb="8" eb="9">
      <t>コウ</t>
    </rPh>
    <phoneticPr fontId="1"/>
  </si>
  <si>
    <t>※区画整理における細工種の面積を入力する場合は、
　下記に入力すること。
※入力した場合のみ印刷し使用する。</t>
    <rPh sb="1" eb="3">
      <t>クカク</t>
    </rPh>
    <rPh sb="3" eb="5">
      <t>セイリ</t>
    </rPh>
    <rPh sb="9" eb="10">
      <t>ホソ</t>
    </rPh>
    <rPh sb="10" eb="11">
      <t>コウ</t>
    </rPh>
    <rPh sb="11" eb="12">
      <t>シュ</t>
    </rPh>
    <rPh sb="13" eb="15">
      <t>メンセキ</t>
    </rPh>
    <rPh sb="16" eb="18">
      <t>ニュウリョク</t>
    </rPh>
    <rPh sb="20" eb="22">
      <t>バアイ</t>
    </rPh>
    <rPh sb="26" eb="28">
      <t>カキ</t>
    </rPh>
    <rPh sb="29" eb="31">
      <t>ニュウリョク</t>
    </rPh>
    <rPh sb="39" eb="41">
      <t>ニュウリョク</t>
    </rPh>
    <rPh sb="43" eb="45">
      <t>バアイ</t>
    </rPh>
    <rPh sb="47" eb="49">
      <t>インサツ</t>
    </rPh>
    <rPh sb="50" eb="52">
      <t>シヨウ</t>
    </rPh>
    <phoneticPr fontId="1"/>
  </si>
  <si>
    <t>　部分使用でき形確認検査員を</t>
    <phoneticPr fontId="1"/>
  </si>
  <si>
    <t>に任命する。</t>
    <rPh sb="1" eb="3">
      <t>ニンメイ</t>
    </rPh>
    <phoneticPr fontId="1"/>
  </si>
  <si>
    <t>役職名(ある場合)</t>
    <rPh sb="0" eb="2">
      <t>ヤクショク</t>
    </rPh>
    <rPh sb="2" eb="3">
      <t>メイ</t>
    </rPh>
    <rPh sb="6" eb="8">
      <t>バアイ</t>
    </rPh>
    <phoneticPr fontId="1"/>
  </si>
  <si>
    <t>氏　　名</t>
    <rPh sb="0" eb="1">
      <t>シ</t>
    </rPh>
    <rPh sb="3" eb="4">
      <t>メイ</t>
    </rPh>
    <phoneticPr fontId="1"/>
  </si>
  <si>
    <t>区画整理</t>
    <rPh sb="0" eb="2">
      <t>クカク</t>
    </rPh>
    <rPh sb="2" eb="4">
      <t>セイリ</t>
    </rPh>
    <phoneticPr fontId="1"/>
  </si>
  <si>
    <t>備考</t>
    <rPh sb="0" eb="2">
      <t>ビコウ</t>
    </rPh>
    <phoneticPr fontId="1"/>
  </si>
  <si>
    <t>詳細は別紙による</t>
    <rPh sb="0" eb="2">
      <t>ショウサイ</t>
    </rPh>
    <rPh sb="3" eb="5">
      <t>ベッシ</t>
    </rPh>
    <phoneticPr fontId="1"/>
  </si>
  <si>
    <t>客土工</t>
  </si>
  <si>
    <t>○○・○○経常建設共同企業体</t>
    <rPh sb="5" eb="7">
      <t>ケイジョウ</t>
    </rPh>
    <rPh sb="7" eb="9">
      <t>ケンセツ</t>
    </rPh>
    <rPh sb="9" eb="11">
      <t>キョウドウ</t>
    </rPh>
    <rPh sb="11" eb="14">
      <t>キギョウタイ</t>
    </rPh>
    <phoneticPr fontId="1"/>
  </si>
  <si>
    <t>○○建設工業株式会社</t>
    <rPh sb="2" eb="4">
      <t>ケンセツ</t>
    </rPh>
    <rPh sb="4" eb="6">
      <t>コウギョウ</t>
    </rPh>
    <rPh sb="6" eb="8">
      <t>カブシキ</t>
    </rPh>
    <rPh sb="8" eb="10">
      <t>カイシャ</t>
    </rPh>
    <phoneticPr fontId="1"/>
  </si>
  <si>
    <t>代表取締役社長　　○○　　○○</t>
    <rPh sb="0" eb="2">
      <t>ダイヒョウ</t>
    </rPh>
    <rPh sb="2" eb="5">
      <t>トリシマリヤク</t>
    </rPh>
    <rPh sb="5" eb="7">
      <t>シャチョウ</t>
    </rPh>
    <phoneticPr fontId="1"/>
  </si>
  <si>
    <t>○○　○○</t>
    <phoneticPr fontId="1"/>
  </si>
  <si>
    <t>○○　○○</t>
    <phoneticPr fontId="1"/>
  </si>
  <si>
    <t>1-1-1</t>
    <phoneticPr fontId="1"/>
  </si>
  <si>
    <t>1-1-2</t>
    <phoneticPr fontId="1"/>
  </si>
  <si>
    <t>2-1-1</t>
    <phoneticPr fontId="1"/>
  </si>
  <si>
    <t>区画整理</t>
  </si>
  <si>
    <t>暗きょ排水</t>
  </si>
  <si>
    <t>中山間　○○地区　第1工区</t>
    <rPh sb="0" eb="1">
      <t>チュウ</t>
    </rPh>
    <rPh sb="1" eb="3">
      <t>サンカン</t>
    </rPh>
    <rPh sb="6" eb="8">
      <t>チク</t>
    </rPh>
    <rPh sb="9" eb="10">
      <t>ダイ</t>
    </rPh>
    <rPh sb="11" eb="12">
      <t>コウ</t>
    </rPh>
    <rPh sb="12" eb="13">
      <t>ク</t>
    </rPh>
    <phoneticPr fontId="1"/>
  </si>
  <si>
    <t>檜 山 振 興 局</t>
  </si>
  <si>
    <t>檜山郡江差町○○条○○丁目</t>
    <rPh sb="0" eb="2">
      <t>ヒヤマ</t>
    </rPh>
    <rPh sb="2" eb="3">
      <t>グン</t>
    </rPh>
    <rPh sb="3" eb="6">
      <t>エサシチョウ</t>
    </rPh>
    <rPh sb="8" eb="9">
      <t>ジョウ</t>
    </rPh>
    <rPh sb="11" eb="13">
      <t>チョウメ</t>
    </rPh>
    <phoneticPr fontId="1"/>
  </si>
  <si>
    <t>農村振興課  農地整備係</t>
  </si>
  <si>
    <t>川本　康宏</t>
    <rPh sb="0" eb="2">
      <t>カワモト</t>
    </rPh>
    <rPh sb="3" eb="5">
      <t>ヤスヒロ</t>
    </rPh>
    <phoneticPr fontId="1"/>
  </si>
  <si>
    <t>浅水　幸弘</t>
    <rPh sb="0" eb="1">
      <t>アサ</t>
    </rPh>
    <rPh sb="1" eb="2">
      <t>ミズ</t>
    </rPh>
    <rPh sb="3" eb="5">
      <t>ユキヒロ</t>
    </rPh>
    <phoneticPr fontId="1"/>
  </si>
  <si>
    <t>主幹(基盤整備)</t>
    <rPh sb="0" eb="2">
      <t>シュカン</t>
    </rPh>
    <rPh sb="3" eb="5">
      <t>キバン</t>
    </rPh>
    <rPh sb="5" eb="7">
      <t>セイビ</t>
    </rPh>
    <phoneticPr fontId="1"/>
  </si>
  <si>
    <t>坂上　誠</t>
    <rPh sb="0" eb="2">
      <t>サカウエ</t>
    </rPh>
    <rPh sb="3" eb="4">
      <t>マコト</t>
    </rPh>
    <phoneticPr fontId="1"/>
  </si>
  <si>
    <t>主　幹
(基盤整備)</t>
    <rPh sb="0" eb="1">
      <t>シュ</t>
    </rPh>
    <rPh sb="2" eb="3">
      <t>ミキ</t>
    </rPh>
    <rPh sb="5" eb="7">
      <t>キバン</t>
    </rPh>
    <rPh sb="7" eb="9">
      <t>セイビ</t>
    </rPh>
    <phoneticPr fontId="1"/>
  </si>
  <si>
    <t>主任監督員</t>
    <rPh sb="0" eb="2">
      <t>シュニン</t>
    </rPh>
    <rPh sb="2" eb="4">
      <t>カントク</t>
    </rPh>
    <rPh sb="4" eb="5">
      <t>イン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</si>
</sst>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0_ ;[Red]\-0.00\ "/>
    <numFmt numFmtId="177" formatCode="[$-411]ge&quot;・&quot;m&quot;・&quot;d"/>
    <numFmt numFmtId="178" formatCode="0_ ;[Red]\-0\ "/>
    <numFmt numFmtId="179" formatCode="&quot;A=&quot;#,##0.00&quot;ha &quot;;[Red]\-#,##0.00\ ;"/>
  </numFmts>
  <fonts count="1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b/>
      <sz val="14"/>
      <color rgb="FF0000FF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20"/>
      <color theme="1"/>
      <name val="HG丸ｺﾞｼｯｸM-PRO"/>
      <family val="3"/>
      <charset val="128"/>
    </font>
    <font>
      <sz val="11"/>
      <color rgb="FF0000FF"/>
      <name val="HG丸ｺﾞｼｯｸM-PRO"/>
      <family val="3"/>
      <charset val="128"/>
    </font>
    <font>
      <b/>
      <sz val="11"/>
      <color rgb="FF0000FF"/>
      <name val="HG丸ｺﾞｼｯｸM-PRO"/>
      <family val="3"/>
      <charset val="128"/>
    </font>
    <font>
      <sz val="11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Dashed">
        <color rgb="FF0000FF"/>
      </left>
      <right/>
      <top style="mediumDashed">
        <color rgb="FF0000FF"/>
      </top>
      <bottom/>
      <diagonal/>
    </border>
    <border>
      <left/>
      <right/>
      <top style="mediumDashed">
        <color rgb="FF0000FF"/>
      </top>
      <bottom/>
      <diagonal/>
    </border>
    <border>
      <left/>
      <right style="mediumDashed">
        <color rgb="FF0000FF"/>
      </right>
      <top style="mediumDashed">
        <color rgb="FF0000FF"/>
      </top>
      <bottom/>
      <diagonal/>
    </border>
    <border>
      <left style="mediumDashed">
        <color rgb="FF0000FF"/>
      </left>
      <right/>
      <top/>
      <bottom/>
      <diagonal/>
    </border>
    <border>
      <left/>
      <right style="mediumDashed">
        <color rgb="FF0000FF"/>
      </right>
      <top/>
      <bottom/>
      <diagonal/>
    </border>
    <border>
      <left style="mediumDashed">
        <color rgb="FF0000FF"/>
      </left>
      <right/>
      <top/>
      <bottom style="mediumDashed">
        <color rgb="FF0000FF"/>
      </bottom>
      <diagonal/>
    </border>
    <border>
      <left/>
      <right/>
      <top/>
      <bottom style="mediumDashed">
        <color rgb="FF0000FF"/>
      </bottom>
      <diagonal/>
    </border>
    <border>
      <left/>
      <right style="mediumDashed">
        <color rgb="FF0000FF"/>
      </right>
      <top/>
      <bottom style="mediumDashed">
        <color rgb="FF0000FF"/>
      </bottom>
      <diagonal/>
    </border>
  </borders>
  <cellStyleXfs count="1">
    <xf numFmtId="0" fontId="0" fillId="0" borderId="0"/>
  </cellStyleXfs>
  <cellXfs count="233">
    <xf numFmtId="0" fontId="0" fillId="0" borderId="0" xfId="0"/>
    <xf numFmtId="0" fontId="2" fillId="2" borderId="0" xfId="0" applyFont="1" applyFill="1" applyAlignment="1">
      <alignment vertical="center"/>
    </xf>
    <xf numFmtId="0" fontId="2" fillId="0" borderId="24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0" fontId="2" fillId="0" borderId="28" xfId="0" applyFont="1" applyFill="1" applyBorder="1" applyAlignment="1">
      <alignment vertical="center"/>
    </xf>
    <xf numFmtId="0" fontId="2" fillId="0" borderId="29" xfId="0" applyFont="1" applyFill="1" applyBorder="1" applyAlignment="1">
      <alignment vertical="center"/>
    </xf>
    <xf numFmtId="0" fontId="2" fillId="0" borderId="30" xfId="0" applyFont="1" applyFill="1" applyBorder="1" applyAlignment="1">
      <alignment vertical="center"/>
    </xf>
    <xf numFmtId="0" fontId="2" fillId="0" borderId="31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3" borderId="1" xfId="0" applyFont="1" applyFill="1" applyBorder="1" applyAlignment="1" applyProtection="1">
      <alignment vertical="center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>
      <alignment vertical="center"/>
    </xf>
    <xf numFmtId="0" fontId="2" fillId="4" borderId="2" xfId="0" applyFont="1" applyFill="1" applyBorder="1" applyAlignment="1">
      <alignment vertical="center"/>
    </xf>
    <xf numFmtId="0" fontId="2" fillId="2" borderId="0" xfId="0" applyFont="1" applyFill="1" applyAlignment="1" applyProtection="1">
      <alignment vertical="center"/>
    </xf>
    <xf numFmtId="0" fontId="2" fillId="0" borderId="24" xfId="0" applyFont="1" applyFill="1" applyBorder="1" applyAlignment="1" applyProtection="1">
      <alignment vertical="center"/>
    </xf>
    <xf numFmtId="0" fontId="2" fillId="0" borderId="25" xfId="0" applyFont="1" applyFill="1" applyBorder="1" applyAlignment="1" applyProtection="1">
      <alignment vertical="center"/>
    </xf>
    <xf numFmtId="0" fontId="2" fillId="0" borderId="26" xfId="0" applyFont="1" applyFill="1" applyBorder="1" applyAlignment="1" applyProtection="1">
      <alignment vertical="center"/>
    </xf>
    <xf numFmtId="0" fontId="2" fillId="0" borderId="27" xfId="0" applyFont="1" applyFill="1" applyBorder="1" applyAlignment="1" applyProtection="1">
      <alignment vertical="center"/>
    </xf>
    <xf numFmtId="0" fontId="2" fillId="0" borderId="28" xfId="0" applyFont="1" applyFill="1" applyBorder="1" applyAlignment="1" applyProtection="1">
      <alignment vertical="center"/>
    </xf>
    <xf numFmtId="0" fontId="2" fillId="0" borderId="3" xfId="0" applyFont="1" applyFill="1" applyBorder="1" applyAlignment="1" applyProtection="1">
      <alignment vertical="center"/>
    </xf>
    <xf numFmtId="0" fontId="2" fillId="4" borderId="1" xfId="0" applyFont="1" applyFill="1" applyBorder="1" applyAlignment="1" applyProtection="1">
      <alignment horizontal="distributed" vertical="center"/>
    </xf>
    <xf numFmtId="0" fontId="2" fillId="4" borderId="0" xfId="0" applyFont="1" applyFill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2" fillId="0" borderId="4" xfId="0" applyFont="1" applyFill="1" applyBorder="1" applyAlignment="1" applyProtection="1">
      <alignment horizontal="right" vertical="center"/>
    </xf>
    <xf numFmtId="0" fontId="2" fillId="0" borderId="2" xfId="0" applyFont="1" applyFill="1" applyBorder="1" applyAlignment="1" applyProtection="1">
      <alignment vertical="center"/>
    </xf>
    <xf numFmtId="0" fontId="2" fillId="0" borderId="5" xfId="0" applyFont="1" applyFill="1" applyBorder="1" applyAlignment="1" applyProtection="1">
      <alignment vertical="center"/>
    </xf>
    <xf numFmtId="0" fontId="2" fillId="0" borderId="6" xfId="0" applyFont="1" applyFill="1" applyBorder="1" applyAlignment="1" applyProtection="1">
      <alignment vertical="center"/>
    </xf>
    <xf numFmtId="0" fontId="2" fillId="0" borderId="7" xfId="0" applyFont="1" applyFill="1" applyBorder="1" applyAlignment="1" applyProtection="1">
      <alignment vertical="center"/>
    </xf>
    <xf numFmtId="0" fontId="2" fillId="0" borderId="8" xfId="0" applyFont="1" applyFill="1" applyBorder="1" applyAlignment="1" applyProtection="1">
      <alignment vertical="center"/>
    </xf>
    <xf numFmtId="0" fontId="2" fillId="0" borderId="9" xfId="0" applyFont="1" applyFill="1" applyBorder="1" applyAlignment="1" applyProtection="1">
      <alignment vertical="center"/>
    </xf>
    <xf numFmtId="0" fontId="2" fillId="0" borderId="10" xfId="0" applyFont="1" applyFill="1" applyBorder="1" applyAlignment="1" applyProtection="1">
      <alignment vertical="center"/>
    </xf>
    <xf numFmtId="0" fontId="2" fillId="0" borderId="29" xfId="0" applyFont="1" applyFill="1" applyBorder="1" applyAlignment="1" applyProtection="1">
      <alignment vertical="center"/>
    </xf>
    <xf numFmtId="0" fontId="2" fillId="0" borderId="30" xfId="0" applyFont="1" applyFill="1" applyBorder="1" applyAlignment="1" applyProtection="1">
      <alignment vertical="center"/>
    </xf>
    <xf numFmtId="0" fontId="2" fillId="0" borderId="31" xfId="0" applyFont="1" applyFill="1" applyBorder="1" applyAlignment="1" applyProtection="1">
      <alignment vertical="center"/>
    </xf>
    <xf numFmtId="0" fontId="2" fillId="4" borderId="1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11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2" fillId="0" borderId="3" xfId="0" applyFont="1" applyFill="1" applyBorder="1" applyAlignment="1" applyProtection="1">
      <alignment horizontal="center" vertical="center" shrinkToFit="1"/>
    </xf>
    <xf numFmtId="0" fontId="2" fillId="0" borderId="0" xfId="0" applyNumberFormat="1" applyFont="1" applyFill="1" applyBorder="1" applyAlignment="1" applyProtection="1">
      <alignment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7" fillId="0" borderId="4" xfId="0" applyNumberFormat="1" applyFont="1" applyFill="1" applyBorder="1" applyAlignment="1" applyProtection="1">
      <alignment vertical="center"/>
    </xf>
    <xf numFmtId="0" fontId="2" fillId="0" borderId="1" xfId="0" applyNumberFormat="1" applyFont="1" applyFill="1" applyBorder="1" applyAlignment="1" applyProtection="1">
      <alignment horizontal="center" vertical="center" shrinkToFit="1"/>
    </xf>
    <xf numFmtId="0" fontId="2" fillId="0" borderId="1" xfId="0" applyFont="1" applyFill="1" applyBorder="1" applyAlignment="1" applyProtection="1">
      <alignment horizontal="right" vertical="center" shrinkToFit="1"/>
    </xf>
    <xf numFmtId="0" fontId="2" fillId="4" borderId="1" xfId="0" applyFont="1" applyFill="1" applyBorder="1" applyAlignment="1" applyProtection="1">
      <alignment horizontal="center" vertical="center"/>
    </xf>
    <xf numFmtId="0" fontId="2" fillId="4" borderId="1" xfId="0" quotePrefix="1" applyFont="1" applyFill="1" applyBorder="1" applyAlignment="1" applyProtection="1">
      <alignment horizontal="center" vertical="center"/>
    </xf>
    <xf numFmtId="0" fontId="2" fillId="0" borderId="0" xfId="0" quotePrefix="1" applyFont="1" applyFill="1" applyBorder="1" applyAlignment="1" applyProtection="1">
      <alignment vertical="center"/>
    </xf>
    <xf numFmtId="0" fontId="7" fillId="0" borderId="0" xfId="0" applyNumberFormat="1" applyFont="1" applyFill="1" applyBorder="1" applyAlignment="1" applyProtection="1">
      <alignment vertical="center"/>
    </xf>
    <xf numFmtId="178" fontId="2" fillId="3" borderId="1" xfId="0" applyNumberFormat="1" applyFont="1" applyFill="1" applyBorder="1" applyAlignment="1" applyProtection="1">
      <alignment vertical="center"/>
      <protection locked="0"/>
    </xf>
    <xf numFmtId="58" fontId="2" fillId="0" borderId="0" xfId="0" applyNumberFormat="1" applyFont="1" applyFill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vertical="center" shrinkToFit="1"/>
    </xf>
    <xf numFmtId="0" fontId="2" fillId="0" borderId="1" xfId="0" applyFont="1" applyFill="1" applyBorder="1" applyAlignment="1" applyProtection="1">
      <alignment vertical="center"/>
    </xf>
    <xf numFmtId="0" fontId="2" fillId="0" borderId="12" xfId="0" applyFont="1" applyFill="1" applyBorder="1" applyAlignment="1" applyProtection="1">
      <alignment vertical="center"/>
    </xf>
    <xf numFmtId="0" fontId="2" fillId="0" borderId="11" xfId="0" applyFont="1" applyFill="1" applyBorder="1" applyAlignment="1" applyProtection="1">
      <alignment vertical="center"/>
    </xf>
    <xf numFmtId="0" fontId="2" fillId="0" borderId="13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14" xfId="0" applyFont="1" applyFill="1" applyBorder="1" applyAlignment="1" applyProtection="1">
      <alignment vertical="center"/>
    </xf>
    <xf numFmtId="0" fontId="2" fillId="0" borderId="4" xfId="0" applyFont="1" applyFill="1" applyBorder="1" applyAlignment="1" applyProtection="1">
      <alignment vertical="center"/>
    </xf>
    <xf numFmtId="0" fontId="2" fillId="0" borderId="15" xfId="0" applyFont="1" applyFill="1" applyBorder="1" applyAlignment="1" applyProtection="1">
      <alignment vertical="center"/>
    </xf>
    <xf numFmtId="0" fontId="2" fillId="4" borderId="16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 shrinkToFit="1"/>
    </xf>
    <xf numFmtId="0" fontId="2" fillId="0" borderId="16" xfId="0" applyFont="1" applyFill="1" applyBorder="1" applyAlignment="1" applyProtection="1">
      <alignment vertical="center"/>
    </xf>
    <xf numFmtId="0" fontId="2" fillId="0" borderId="17" xfId="0" applyFont="1" applyFill="1" applyBorder="1" applyAlignment="1" applyProtection="1">
      <alignment vertical="center"/>
    </xf>
    <xf numFmtId="0" fontId="2" fillId="0" borderId="18" xfId="0" applyFont="1" applyFill="1" applyBorder="1" applyAlignment="1" applyProtection="1">
      <alignment vertical="center"/>
    </xf>
    <xf numFmtId="0" fontId="2" fillId="0" borderId="3" xfId="0" applyFont="1" applyFill="1" applyBorder="1" applyAlignment="1" applyProtection="1">
      <alignment horizontal="center" vertical="center"/>
    </xf>
    <xf numFmtId="58" fontId="2" fillId="3" borderId="1" xfId="0" applyNumberFormat="1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vertical="center"/>
    </xf>
    <xf numFmtId="58" fontId="2" fillId="0" borderId="0" xfId="0" applyNumberFormat="1" applyFont="1" applyFill="1" applyBorder="1" applyAlignment="1" applyProtection="1">
      <alignment vertical="center"/>
    </xf>
    <xf numFmtId="0" fontId="2" fillId="0" borderId="18" xfId="0" applyFont="1" applyFill="1" applyBorder="1" applyAlignment="1" applyProtection="1">
      <alignment vertical="center" wrapText="1"/>
    </xf>
    <xf numFmtId="0" fontId="2" fillId="0" borderId="18" xfId="0" applyFont="1" applyFill="1" applyBorder="1" applyAlignment="1" applyProtection="1">
      <alignment vertical="center" justifyLastLine="1"/>
    </xf>
    <xf numFmtId="0" fontId="2" fillId="4" borderId="0" xfId="0" applyFont="1" applyFill="1" applyBorder="1" applyAlignment="1" applyProtection="1">
      <alignment vertical="center"/>
    </xf>
    <xf numFmtId="0" fontId="2" fillId="0" borderId="18" xfId="0" applyFont="1" applyFill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14" xfId="0" applyFont="1" applyFill="1" applyBorder="1" applyAlignment="1" applyProtection="1">
      <alignment vertical="center"/>
    </xf>
    <xf numFmtId="0" fontId="2" fillId="0" borderId="4" xfId="0" applyFont="1" applyFill="1" applyBorder="1" applyAlignment="1" applyProtection="1">
      <alignment vertical="center"/>
    </xf>
    <xf numFmtId="0" fontId="2" fillId="0" borderId="15" xfId="0" applyFont="1" applyFill="1" applyBorder="1" applyAlignment="1" applyProtection="1">
      <alignment vertical="center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12" xfId="0" applyFont="1" applyFill="1" applyBorder="1" applyAlignment="1" applyProtection="1">
      <alignment vertical="center"/>
    </xf>
    <xf numFmtId="0" fontId="2" fillId="0" borderId="13" xfId="0" applyFont="1" applyFill="1" applyBorder="1" applyAlignment="1" applyProtection="1">
      <alignment vertical="center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19" xfId="0" applyFont="1" applyFill="1" applyBorder="1" applyAlignment="1" applyProtection="1">
      <alignment horizontal="center" vertical="center" wrapText="1"/>
    </xf>
    <xf numFmtId="0" fontId="2" fillId="0" borderId="20" xfId="0" applyFont="1" applyFill="1" applyBorder="1" applyAlignment="1" applyProtection="1">
      <alignment horizontal="center" vertical="center"/>
    </xf>
    <xf numFmtId="178" fontId="2" fillId="2" borderId="0" xfId="0" applyNumberFormat="1" applyFont="1" applyFill="1" applyAlignment="1" applyProtection="1">
      <alignment vertical="center"/>
    </xf>
    <xf numFmtId="178" fontId="2" fillId="0" borderId="1" xfId="0" applyNumberFormat="1" applyFont="1" applyFill="1" applyBorder="1" applyAlignment="1" applyProtection="1">
      <alignment vertical="center"/>
    </xf>
    <xf numFmtId="179" fontId="2" fillId="3" borderId="1" xfId="0" applyNumberFormat="1" applyFont="1" applyFill="1" applyBorder="1" applyAlignment="1" applyProtection="1">
      <alignment vertical="center"/>
      <protection locked="0"/>
    </xf>
    <xf numFmtId="179" fontId="2" fillId="3" borderId="19" xfId="0" applyNumberFormat="1" applyFont="1" applyFill="1" applyBorder="1" applyAlignment="1" applyProtection="1">
      <alignment vertical="center"/>
      <protection locked="0"/>
    </xf>
    <xf numFmtId="179" fontId="2" fillId="3" borderId="20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vertical="center"/>
    </xf>
    <xf numFmtId="0" fontId="2" fillId="0" borderId="16" xfId="0" applyFont="1" applyFill="1" applyBorder="1" applyAlignment="1" applyProtection="1">
      <alignment vertical="center"/>
    </xf>
    <xf numFmtId="0" fontId="2" fillId="0" borderId="18" xfId="0" applyFont="1" applyFill="1" applyBorder="1" applyAlignment="1" applyProtection="1">
      <alignment vertical="center"/>
    </xf>
    <xf numFmtId="0" fontId="2" fillId="3" borderId="16" xfId="0" applyFont="1" applyFill="1" applyBorder="1" applyAlignment="1" applyProtection="1">
      <alignment vertical="center"/>
      <protection locked="0"/>
    </xf>
    <xf numFmtId="0" fontId="2" fillId="3" borderId="18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</xf>
    <xf numFmtId="0" fontId="2" fillId="0" borderId="14" xfId="0" applyFont="1" applyFill="1" applyBorder="1" applyAlignment="1" applyProtection="1">
      <alignment vertical="center"/>
    </xf>
    <xf numFmtId="0" fontId="2" fillId="0" borderId="4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0" fontId="6" fillId="0" borderId="16" xfId="0" applyFont="1" applyFill="1" applyBorder="1" applyAlignment="1" applyProtection="1">
      <alignment horizontal="center" vertical="center"/>
    </xf>
    <xf numFmtId="0" fontId="6" fillId="0" borderId="17" xfId="0" applyFont="1" applyFill="1" applyBorder="1" applyAlignment="1" applyProtection="1">
      <alignment horizontal="center" vertical="center"/>
    </xf>
    <xf numFmtId="0" fontId="6" fillId="0" borderId="18" xfId="0" applyFont="1" applyFill="1" applyBorder="1" applyAlignment="1" applyProtection="1">
      <alignment horizontal="center" vertical="center"/>
    </xf>
    <xf numFmtId="0" fontId="2" fillId="3" borderId="21" xfId="0" applyFont="1" applyFill="1" applyBorder="1" applyAlignment="1" applyProtection="1">
      <alignment horizontal="center" vertical="center" shrinkToFit="1"/>
      <protection locked="0"/>
    </xf>
    <xf numFmtId="49" fontId="2" fillId="3" borderId="21" xfId="0" applyNumberFormat="1" applyFont="1" applyFill="1" applyBorder="1" applyAlignment="1" applyProtection="1">
      <alignment horizontal="center" vertical="center" shrinkToFit="1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176" fontId="2" fillId="3" borderId="2" xfId="0" applyNumberFormat="1" applyFont="1" applyFill="1" applyBorder="1" applyAlignment="1" applyProtection="1">
      <alignment horizontal="right" vertical="center"/>
      <protection locked="0"/>
    </xf>
    <xf numFmtId="176" fontId="2" fillId="3" borderId="4" xfId="0" applyNumberFormat="1" applyFont="1" applyFill="1" applyBorder="1" applyAlignment="1" applyProtection="1">
      <alignment horizontal="right" vertical="center"/>
      <protection locked="0"/>
    </xf>
    <xf numFmtId="58" fontId="2" fillId="3" borderId="22" xfId="0" applyNumberFormat="1" applyFont="1" applyFill="1" applyBorder="1" applyAlignment="1" applyProtection="1">
      <alignment horizontal="left" vertical="center"/>
      <protection locked="0"/>
    </xf>
    <xf numFmtId="58" fontId="2" fillId="3" borderId="23" xfId="0" applyNumberFormat="1" applyFont="1" applyFill="1" applyBorder="1" applyAlignment="1" applyProtection="1">
      <alignment horizontal="left" vertical="center"/>
      <protection locked="0"/>
    </xf>
    <xf numFmtId="0" fontId="2" fillId="0" borderId="4" xfId="0" applyFont="1" applyFill="1" applyBorder="1" applyAlignment="1" applyProtection="1">
      <alignment vertical="center"/>
    </xf>
    <xf numFmtId="0" fontId="2" fillId="0" borderId="15" xfId="0" applyFont="1" applyFill="1" applyBorder="1" applyAlignment="1" applyProtection="1">
      <alignment vertical="center"/>
    </xf>
    <xf numFmtId="0" fontId="2" fillId="0" borderId="1" xfId="0" applyFont="1" applyFill="1" applyBorder="1" applyAlignment="1" applyProtection="1">
      <alignment horizontal="center" vertical="center" wrapText="1" shrinkToFit="1"/>
    </xf>
    <xf numFmtId="0" fontId="2" fillId="0" borderId="1" xfId="0" applyFont="1" applyFill="1" applyBorder="1" applyAlignment="1" applyProtection="1">
      <alignment horizontal="center" vertical="center" shrinkToFit="1"/>
    </xf>
    <xf numFmtId="0" fontId="2" fillId="3" borderId="23" xfId="0" applyFont="1" applyFill="1" applyBorder="1" applyAlignment="1" applyProtection="1">
      <alignment horizontal="center" vertical="center" shrinkToFit="1"/>
      <protection locked="0"/>
    </xf>
    <xf numFmtId="0" fontId="4" fillId="0" borderId="3" xfId="0" applyFont="1" applyFill="1" applyBorder="1" applyAlignment="1" applyProtection="1">
      <alignment vertical="center"/>
    </xf>
    <xf numFmtId="0" fontId="2" fillId="0" borderId="4" xfId="0" applyFont="1" applyFill="1" applyBorder="1" applyAlignment="1" applyProtection="1">
      <alignment horizontal="center" vertical="center" shrinkToFit="1"/>
    </xf>
    <xf numFmtId="0" fontId="2" fillId="4" borderId="22" xfId="0" applyFont="1" applyFill="1" applyBorder="1" applyAlignment="1" applyProtection="1">
      <alignment horizontal="distributed" vertical="center" wrapText="1"/>
    </xf>
    <xf numFmtId="0" fontId="0" fillId="0" borderId="23" xfId="0" applyBorder="1" applyAlignment="1" applyProtection="1">
      <alignment horizontal="distributed" vertical="center"/>
    </xf>
    <xf numFmtId="49" fontId="2" fillId="3" borderId="23" xfId="0" applyNumberFormat="1" applyFont="1" applyFill="1" applyBorder="1" applyAlignment="1" applyProtection="1">
      <alignment horizontal="center" vertical="center" shrinkToFit="1"/>
      <protection locked="0"/>
    </xf>
    <xf numFmtId="177" fontId="2" fillId="0" borderId="23" xfId="0" applyNumberFormat="1" applyFont="1" applyFill="1" applyBorder="1" applyAlignment="1" applyProtection="1">
      <alignment horizontal="center" vertical="center"/>
    </xf>
    <xf numFmtId="177" fontId="2" fillId="0" borderId="4" xfId="0" applyNumberFormat="1" applyFont="1" applyFill="1" applyBorder="1" applyAlignment="1" applyProtection="1">
      <alignment horizontal="center" vertical="center"/>
    </xf>
    <xf numFmtId="177" fontId="2" fillId="0" borderId="15" xfId="0" applyNumberFormat="1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vertical="center" wrapText="1"/>
    </xf>
    <xf numFmtId="0" fontId="2" fillId="0" borderId="1" xfId="0" applyFont="1" applyFill="1" applyBorder="1" applyAlignment="1" applyProtection="1">
      <alignment vertical="center"/>
    </xf>
    <xf numFmtId="0" fontId="2" fillId="0" borderId="12" xfId="0" applyFont="1" applyFill="1" applyBorder="1" applyAlignment="1" applyProtection="1">
      <alignment vertical="center"/>
    </xf>
    <xf numFmtId="0" fontId="2" fillId="0" borderId="11" xfId="0" applyFont="1" applyFill="1" applyBorder="1" applyAlignment="1" applyProtection="1">
      <alignment vertical="center"/>
    </xf>
    <xf numFmtId="0" fontId="2" fillId="0" borderId="13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distributed" vertical="center"/>
    </xf>
    <xf numFmtId="0" fontId="2" fillId="0" borderId="0" xfId="0" applyFont="1" applyFill="1" applyBorder="1" applyAlignment="1" applyProtection="1">
      <alignment vertical="center" shrinkToFit="1"/>
    </xf>
    <xf numFmtId="0" fontId="2" fillId="0" borderId="0" xfId="0" applyFont="1" applyFill="1" applyBorder="1" applyAlignment="1" applyProtection="1">
      <alignment horizontal="center" vertical="center" shrinkToFit="1"/>
    </xf>
    <xf numFmtId="0" fontId="2" fillId="0" borderId="0" xfId="0" applyFont="1" applyFill="1" applyBorder="1" applyAlignment="1" applyProtection="1">
      <alignment horizontal="right" vertical="center"/>
    </xf>
    <xf numFmtId="0" fontId="7" fillId="0" borderId="10" xfId="0" applyFont="1" applyFill="1" applyBorder="1" applyAlignment="1" applyProtection="1">
      <alignment horizontal="center" vertical="center"/>
    </xf>
    <xf numFmtId="58" fontId="2" fillId="0" borderId="0" xfId="0" applyNumberFormat="1" applyFont="1" applyFill="1" applyBorder="1" applyAlignment="1" applyProtection="1">
      <alignment horizontal="right" vertical="center"/>
    </xf>
    <xf numFmtId="0" fontId="7" fillId="0" borderId="11" xfId="0" applyFont="1" applyFill="1" applyBorder="1" applyAlignment="1" applyProtection="1">
      <alignment horizontal="center" vertical="center"/>
    </xf>
    <xf numFmtId="0" fontId="2" fillId="3" borderId="22" xfId="0" applyFont="1" applyFill="1" applyBorder="1" applyAlignment="1" applyProtection="1">
      <alignment horizontal="left" vertical="center" indent="1" shrinkToFit="1"/>
      <protection locked="0"/>
    </xf>
    <xf numFmtId="176" fontId="2" fillId="3" borderId="12" xfId="0" applyNumberFormat="1" applyFont="1" applyFill="1" applyBorder="1" applyAlignment="1" applyProtection="1">
      <alignment horizontal="right" vertical="center"/>
      <protection locked="0"/>
    </xf>
    <xf numFmtId="176" fontId="2" fillId="3" borderId="11" xfId="0" applyNumberFormat="1" applyFont="1" applyFill="1" applyBorder="1" applyAlignment="1" applyProtection="1">
      <alignment horizontal="right" vertical="center"/>
      <protection locked="0"/>
    </xf>
    <xf numFmtId="49" fontId="2" fillId="3" borderId="12" xfId="0" applyNumberFormat="1" applyFont="1" applyFill="1" applyBorder="1" applyAlignment="1" applyProtection="1">
      <alignment horizontal="center" vertical="center" shrinkToFit="1"/>
      <protection locked="0"/>
    </xf>
    <xf numFmtId="49" fontId="2" fillId="3" borderId="11" xfId="0" applyNumberFormat="1" applyFont="1" applyFill="1" applyBorder="1" applyAlignment="1" applyProtection="1">
      <alignment horizontal="center" vertical="center" shrinkToFit="1"/>
      <protection locked="0"/>
    </xf>
    <xf numFmtId="49" fontId="2" fillId="3" borderId="13" xfId="0" applyNumberFormat="1" applyFont="1" applyFill="1" applyBorder="1" applyAlignment="1" applyProtection="1">
      <alignment horizontal="center" vertical="center" shrinkToFit="1"/>
      <protection locked="0"/>
    </xf>
    <xf numFmtId="0" fontId="2" fillId="3" borderId="21" xfId="0" applyFont="1" applyFill="1" applyBorder="1" applyAlignment="1" applyProtection="1">
      <alignment horizontal="left" vertical="center" indent="1" shrinkToFit="1"/>
      <protection locked="0"/>
    </xf>
    <xf numFmtId="0" fontId="2" fillId="3" borderId="23" xfId="0" applyFont="1" applyFill="1" applyBorder="1" applyAlignment="1" applyProtection="1">
      <alignment horizontal="left" vertical="center" indent="1" shrinkToFit="1"/>
      <protection locked="0"/>
    </xf>
    <xf numFmtId="176" fontId="2" fillId="3" borderId="3" xfId="0" applyNumberFormat="1" applyFont="1" applyFill="1" applyBorder="1" applyAlignment="1" applyProtection="1">
      <alignment horizontal="right" vertical="center"/>
      <protection locked="0"/>
    </xf>
    <xf numFmtId="176" fontId="2" fillId="3" borderId="0" xfId="0" applyNumberFormat="1" applyFont="1" applyFill="1" applyBorder="1" applyAlignment="1" applyProtection="1">
      <alignment horizontal="right" vertical="center"/>
      <protection locked="0"/>
    </xf>
    <xf numFmtId="0" fontId="2" fillId="3" borderId="4" xfId="0" applyFont="1" applyFill="1" applyBorder="1" applyAlignment="1" applyProtection="1">
      <alignment horizontal="left" vertical="center" indent="1" shrinkToFit="1"/>
      <protection locked="0"/>
    </xf>
    <xf numFmtId="0" fontId="2" fillId="3" borderId="12" xfId="0" applyFont="1" applyFill="1" applyBorder="1" applyAlignment="1" applyProtection="1">
      <alignment horizontal="center" vertical="center" shrinkToFit="1"/>
      <protection locked="0"/>
    </xf>
    <xf numFmtId="0" fontId="2" fillId="3" borderId="11" xfId="0" applyFont="1" applyFill="1" applyBorder="1" applyAlignment="1" applyProtection="1">
      <alignment horizontal="center" vertical="center" shrinkToFit="1"/>
      <protection locked="0"/>
    </xf>
    <xf numFmtId="0" fontId="2" fillId="3" borderId="13" xfId="0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/>
    </xf>
    <xf numFmtId="177" fontId="2" fillId="0" borderId="12" xfId="0" applyNumberFormat="1" applyFont="1" applyFill="1" applyBorder="1" applyAlignment="1" applyProtection="1">
      <alignment horizontal="center" vertical="center"/>
    </xf>
    <xf numFmtId="177" fontId="2" fillId="0" borderId="11" xfId="0" applyNumberFormat="1" applyFont="1" applyFill="1" applyBorder="1" applyAlignment="1" applyProtection="1">
      <alignment horizontal="center" vertical="center"/>
    </xf>
    <xf numFmtId="177" fontId="2" fillId="0" borderId="13" xfId="0" applyNumberFormat="1" applyFont="1" applyFill="1" applyBorder="1" applyAlignment="1" applyProtection="1">
      <alignment horizontal="center" vertical="center"/>
    </xf>
    <xf numFmtId="177" fontId="2" fillId="0" borderId="2" xfId="0" applyNumberFormat="1" applyFont="1" applyFill="1" applyBorder="1" applyAlignment="1" applyProtection="1">
      <alignment horizontal="center" vertical="center"/>
    </xf>
    <xf numFmtId="0" fontId="2" fillId="0" borderId="23" xfId="0" applyNumberFormat="1" applyFont="1" applyFill="1" applyBorder="1" applyAlignment="1" applyProtection="1">
      <alignment horizontal="left" vertical="center" indent="1" shrinkToFit="1"/>
    </xf>
    <xf numFmtId="0" fontId="2" fillId="0" borderId="23" xfId="0" applyNumberFormat="1" applyFont="1" applyFill="1" applyBorder="1" applyAlignment="1" applyProtection="1">
      <alignment horizontal="right" vertical="center" indent="2" shrinkToFit="1"/>
    </xf>
    <xf numFmtId="0" fontId="2" fillId="0" borderId="21" xfId="0" applyNumberFormat="1" applyFont="1" applyFill="1" applyBorder="1" applyAlignment="1" applyProtection="1">
      <alignment horizontal="left" vertical="center" indent="1" shrinkToFit="1"/>
    </xf>
    <xf numFmtId="0" fontId="2" fillId="0" borderId="21" xfId="0" applyNumberFormat="1" applyFont="1" applyFill="1" applyBorder="1" applyAlignment="1" applyProtection="1">
      <alignment horizontal="right" vertical="center" indent="2" shrinkToFit="1"/>
    </xf>
    <xf numFmtId="0" fontId="2" fillId="0" borderId="3" xfId="0" applyNumberFormat="1" applyFont="1" applyFill="1" applyBorder="1" applyAlignment="1" applyProtection="1">
      <alignment vertical="center" shrinkToFit="1"/>
    </xf>
    <xf numFmtId="0" fontId="2" fillId="0" borderId="0" xfId="0" applyNumberFormat="1" applyFont="1" applyFill="1" applyBorder="1" applyAlignment="1" applyProtection="1">
      <alignment vertical="center" shrinkToFit="1"/>
    </xf>
    <xf numFmtId="0" fontId="2" fillId="0" borderId="14" xfId="0" applyNumberFormat="1" applyFont="1" applyFill="1" applyBorder="1" applyAlignment="1" applyProtection="1">
      <alignment vertical="center" shrinkToFit="1"/>
    </xf>
    <xf numFmtId="0" fontId="2" fillId="0" borderId="12" xfId="0" applyNumberFormat="1" applyFont="1" applyFill="1" applyBorder="1" applyAlignment="1" applyProtection="1">
      <alignment vertical="center" shrinkToFit="1"/>
    </xf>
    <xf numFmtId="0" fontId="2" fillId="0" borderId="11" xfId="0" applyNumberFormat="1" applyFont="1" applyFill="1" applyBorder="1" applyAlignment="1" applyProtection="1">
      <alignment vertical="center" shrinkToFit="1"/>
    </xf>
    <xf numFmtId="0" fontId="2" fillId="0" borderId="13" xfId="0" applyNumberFormat="1" applyFont="1" applyFill="1" applyBorder="1" applyAlignment="1" applyProtection="1">
      <alignment vertical="center" shrinkToFit="1"/>
    </xf>
    <xf numFmtId="0" fontId="2" fillId="0" borderId="22" xfId="0" applyNumberFormat="1" applyFont="1" applyFill="1" applyBorder="1" applyAlignment="1" applyProtection="1">
      <alignment horizontal="left" vertical="center" indent="1" shrinkToFit="1"/>
    </xf>
    <xf numFmtId="0" fontId="4" fillId="0" borderId="4" xfId="0" applyFont="1" applyFill="1" applyBorder="1" applyAlignment="1" applyProtection="1">
      <alignment vertical="center" wrapText="1"/>
    </xf>
    <xf numFmtId="0" fontId="2" fillId="0" borderId="4" xfId="0" applyFont="1" applyFill="1" applyBorder="1" applyAlignment="1" applyProtection="1">
      <alignment horizontal="left" vertical="center" indent="1" shrinkToFit="1"/>
    </xf>
    <xf numFmtId="0" fontId="2" fillId="0" borderId="16" xfId="0" applyFont="1" applyFill="1" applyBorder="1" applyAlignment="1" applyProtection="1">
      <alignment horizontal="center" vertical="center"/>
    </xf>
    <xf numFmtId="0" fontId="2" fillId="0" borderId="17" xfId="0" applyFont="1" applyFill="1" applyBorder="1" applyAlignment="1" applyProtection="1">
      <alignment horizontal="center" vertical="center"/>
    </xf>
    <xf numFmtId="0" fontId="2" fillId="0" borderId="18" xfId="0" applyFont="1" applyFill="1" applyBorder="1" applyAlignment="1" applyProtection="1">
      <alignment horizontal="center" vertical="center"/>
    </xf>
    <xf numFmtId="0" fontId="2" fillId="0" borderId="16" xfId="0" applyFont="1" applyFill="1" applyBorder="1" applyAlignment="1" applyProtection="1">
      <alignment vertical="center"/>
    </xf>
    <xf numFmtId="0" fontId="2" fillId="0" borderId="17" xfId="0" applyFont="1" applyFill="1" applyBorder="1" applyAlignment="1" applyProtection="1">
      <alignment vertical="center"/>
    </xf>
    <xf numFmtId="0" fontId="2" fillId="0" borderId="18" xfId="0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horizontal="center" vertical="center" shrinkToFit="1"/>
    </xf>
    <xf numFmtId="0" fontId="2" fillId="0" borderId="0" xfId="0" applyNumberFormat="1" applyFont="1" applyFill="1" applyBorder="1" applyAlignment="1" applyProtection="1">
      <alignment horizontal="center" vertical="center" shrinkToFit="1"/>
    </xf>
    <xf numFmtId="0" fontId="2" fillId="0" borderId="14" xfId="0" applyNumberFormat="1" applyFont="1" applyFill="1" applyBorder="1" applyAlignment="1" applyProtection="1">
      <alignment horizontal="center" vertical="center" shrinkToFit="1"/>
    </xf>
    <xf numFmtId="0" fontId="2" fillId="0" borderId="3" xfId="0" applyNumberFormat="1" applyFont="1" applyFill="1" applyBorder="1" applyAlignment="1" applyProtection="1">
      <alignment horizontal="left" vertical="center" indent="1" shrinkToFit="1"/>
    </xf>
    <xf numFmtId="0" fontId="2" fillId="0" borderId="0" xfId="0" applyNumberFormat="1" applyFont="1" applyFill="1" applyBorder="1" applyAlignment="1" applyProtection="1">
      <alignment horizontal="left" vertical="center" indent="1" shrinkToFit="1"/>
    </xf>
    <xf numFmtId="0" fontId="2" fillId="0" borderId="14" xfId="0" applyNumberFormat="1" applyFont="1" applyFill="1" applyBorder="1" applyAlignment="1" applyProtection="1">
      <alignment horizontal="left" vertical="center" indent="1" shrinkToFit="1"/>
    </xf>
    <xf numFmtId="0" fontId="2" fillId="0" borderId="12" xfId="0" applyNumberFormat="1" applyFont="1" applyFill="1" applyBorder="1" applyAlignment="1" applyProtection="1">
      <alignment horizontal="center" vertical="center" shrinkToFit="1"/>
    </xf>
    <xf numFmtId="0" fontId="2" fillId="0" borderId="11" xfId="0" applyNumberFormat="1" applyFont="1" applyFill="1" applyBorder="1" applyAlignment="1" applyProtection="1">
      <alignment horizontal="center" vertical="center" shrinkToFit="1"/>
    </xf>
    <xf numFmtId="0" fontId="2" fillId="0" borderId="13" xfId="0" applyNumberFormat="1" applyFont="1" applyFill="1" applyBorder="1" applyAlignment="1" applyProtection="1">
      <alignment horizontal="center" vertical="center" shrinkToFit="1"/>
    </xf>
    <xf numFmtId="0" fontId="2" fillId="0" borderId="12" xfId="0" applyNumberFormat="1" applyFont="1" applyFill="1" applyBorder="1" applyAlignment="1" applyProtection="1">
      <alignment horizontal="left" vertical="center" indent="1" shrinkToFit="1"/>
    </xf>
    <xf numFmtId="0" fontId="2" fillId="0" borderId="11" xfId="0" applyNumberFormat="1" applyFont="1" applyFill="1" applyBorder="1" applyAlignment="1" applyProtection="1">
      <alignment horizontal="left" vertical="center" indent="1" shrinkToFit="1"/>
    </xf>
    <xf numFmtId="0" fontId="2" fillId="0" borderId="13" xfId="0" applyNumberFormat="1" applyFont="1" applyFill="1" applyBorder="1" applyAlignment="1" applyProtection="1">
      <alignment horizontal="left" vertical="center" indent="1" shrinkToFit="1"/>
    </xf>
    <xf numFmtId="0" fontId="2" fillId="0" borderId="16" xfId="0" applyFont="1" applyFill="1" applyBorder="1" applyAlignment="1" applyProtection="1">
      <alignment horizontal="center" vertical="center" shrinkToFit="1"/>
    </xf>
    <xf numFmtId="0" fontId="2" fillId="0" borderId="18" xfId="0" applyFont="1" applyFill="1" applyBorder="1" applyAlignment="1" applyProtection="1">
      <alignment horizontal="center" vertical="center" shrinkToFit="1"/>
    </xf>
    <xf numFmtId="0" fontId="2" fillId="0" borderId="12" xfId="0" applyFont="1" applyFill="1" applyBorder="1" applyAlignment="1" applyProtection="1">
      <alignment horizontal="center" vertical="center"/>
    </xf>
    <xf numFmtId="0" fontId="2" fillId="0" borderId="11" xfId="0" applyFont="1" applyFill="1" applyBorder="1" applyAlignment="1" applyProtection="1">
      <alignment horizontal="center" vertical="center"/>
    </xf>
    <xf numFmtId="0" fontId="2" fillId="0" borderId="13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14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15" xfId="0" applyFont="1" applyFill="1" applyBorder="1" applyAlignment="1" applyProtection="1">
      <alignment horizontal="center" vertical="center"/>
    </xf>
    <xf numFmtId="0" fontId="2" fillId="0" borderId="16" xfId="0" applyNumberFormat="1" applyFont="1" applyFill="1" applyBorder="1" applyAlignment="1" applyProtection="1">
      <alignment vertical="center"/>
    </xf>
    <xf numFmtId="0" fontId="2" fillId="0" borderId="17" xfId="0" applyNumberFormat="1" applyFont="1" applyFill="1" applyBorder="1" applyAlignment="1" applyProtection="1">
      <alignment vertical="center"/>
    </xf>
    <xf numFmtId="0" fontId="2" fillId="0" borderId="18" xfId="0" applyNumberFormat="1" applyFont="1" applyFill="1" applyBorder="1" applyAlignment="1" applyProtection="1">
      <alignment vertical="center"/>
    </xf>
    <xf numFmtId="0" fontId="2" fillId="4" borderId="16" xfId="0" applyFont="1" applyFill="1" applyBorder="1" applyAlignment="1" applyProtection="1">
      <alignment horizontal="center" vertical="center"/>
    </xf>
    <xf numFmtId="0" fontId="2" fillId="4" borderId="18" xfId="0" applyFont="1" applyFill="1" applyBorder="1" applyAlignment="1" applyProtection="1">
      <alignment horizontal="center" vertical="center"/>
    </xf>
    <xf numFmtId="0" fontId="2" fillId="0" borderId="17" xfId="0" applyFont="1" applyFill="1" applyBorder="1" applyAlignment="1" applyProtection="1">
      <alignment horizontal="distributed" vertical="center" wrapText="1"/>
    </xf>
    <xf numFmtId="0" fontId="2" fillId="0" borderId="17" xfId="0" applyFont="1" applyFill="1" applyBorder="1" applyAlignment="1" applyProtection="1">
      <alignment horizontal="distributed" vertical="center"/>
    </xf>
    <xf numFmtId="0" fontId="2" fillId="3" borderId="16" xfId="0" applyFont="1" applyFill="1" applyBorder="1" applyAlignment="1" applyProtection="1">
      <alignment horizontal="left" vertical="center"/>
      <protection locked="0"/>
    </xf>
    <xf numFmtId="0" fontId="2" fillId="3" borderId="17" xfId="0" applyFont="1" applyFill="1" applyBorder="1" applyAlignment="1" applyProtection="1">
      <alignment horizontal="left" vertical="center"/>
      <protection locked="0"/>
    </xf>
    <xf numFmtId="0" fontId="2" fillId="3" borderId="18" xfId="0" applyFont="1" applyFill="1" applyBorder="1" applyAlignment="1" applyProtection="1">
      <alignment horizontal="left" vertical="center"/>
      <protection locked="0"/>
    </xf>
    <xf numFmtId="58" fontId="2" fillId="3" borderId="16" xfId="0" applyNumberFormat="1" applyFont="1" applyFill="1" applyBorder="1" applyAlignment="1" applyProtection="1">
      <alignment horizontal="left" vertical="center"/>
      <protection locked="0"/>
    </xf>
    <xf numFmtId="58" fontId="2" fillId="3" borderId="18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NumberFormat="1" applyFont="1" applyFill="1" applyBorder="1" applyAlignment="1" applyProtection="1">
      <alignment horizontal="right" vertical="center"/>
    </xf>
    <xf numFmtId="0" fontId="2" fillId="0" borderId="2" xfId="0" applyNumberFormat="1" applyFont="1" applyFill="1" applyBorder="1" applyAlignment="1" applyProtection="1">
      <alignment horizontal="center" vertical="center" shrinkToFit="1"/>
    </xf>
    <xf numFmtId="0" fontId="2" fillId="0" borderId="4" xfId="0" applyNumberFormat="1" applyFont="1" applyFill="1" applyBorder="1" applyAlignment="1" applyProtection="1">
      <alignment horizontal="center" vertical="center" shrinkToFit="1"/>
    </xf>
    <xf numFmtId="0" fontId="2" fillId="0" borderId="15" xfId="0" applyNumberFormat="1" applyFont="1" applyFill="1" applyBorder="1" applyAlignment="1" applyProtection="1">
      <alignment horizontal="center" vertical="center" shrinkToFit="1"/>
    </xf>
    <xf numFmtId="0" fontId="2" fillId="0" borderId="2" xfId="0" applyNumberFormat="1" applyFont="1" applyFill="1" applyBorder="1" applyAlignment="1" applyProtection="1">
      <alignment horizontal="left" vertical="center" indent="1" shrinkToFit="1"/>
    </xf>
    <xf numFmtId="0" fontId="2" fillId="0" borderId="4" xfId="0" applyNumberFormat="1" applyFont="1" applyFill="1" applyBorder="1" applyAlignment="1" applyProtection="1">
      <alignment horizontal="left" vertical="center" indent="1" shrinkToFit="1"/>
    </xf>
    <xf numFmtId="0" fontId="2" fillId="0" borderId="15" xfId="0" applyNumberFormat="1" applyFont="1" applyFill="1" applyBorder="1" applyAlignment="1" applyProtection="1">
      <alignment horizontal="left" vertical="center" indent="1" shrinkToFit="1"/>
    </xf>
    <xf numFmtId="0" fontId="2" fillId="0" borderId="17" xfId="0" applyFont="1" applyFill="1" applyBorder="1" applyAlignment="1" applyProtection="1">
      <alignment horizontal="center" vertical="center" shrinkToFit="1"/>
    </xf>
    <xf numFmtId="0" fontId="8" fillId="0" borderId="0" xfId="0" applyFont="1" applyFill="1" applyBorder="1" applyAlignment="1" applyProtection="1">
      <alignment vertical="center" wrapText="1"/>
    </xf>
    <xf numFmtId="0" fontId="8" fillId="0" borderId="4" xfId="0" applyFont="1" applyFill="1" applyBorder="1" applyAlignment="1" applyProtection="1">
      <alignment vertical="center" wrapText="1"/>
    </xf>
    <xf numFmtId="0" fontId="4" fillId="0" borderId="11" xfId="0" applyFont="1" applyFill="1" applyBorder="1" applyAlignment="1" applyProtection="1">
      <alignment vertical="top"/>
    </xf>
    <xf numFmtId="0" fontId="4" fillId="0" borderId="4" xfId="0" applyFont="1" applyFill="1" applyBorder="1" applyAlignment="1" applyProtection="1">
      <alignment vertical="top"/>
    </xf>
    <xf numFmtId="0" fontId="2" fillId="0" borderId="21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 shrinkToFit="1"/>
      <protection locked="0"/>
    </xf>
    <xf numFmtId="49" fontId="2" fillId="3" borderId="1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23" xfId="0" applyFont="1" applyFill="1" applyBorder="1" applyAlignment="1" applyProtection="1">
      <alignment horizontal="center" vertical="center"/>
    </xf>
    <xf numFmtId="0" fontId="2" fillId="4" borderId="16" xfId="0" applyFont="1" applyFill="1" applyBorder="1" applyAlignment="1">
      <alignment vertical="center"/>
    </xf>
    <xf numFmtId="0" fontId="2" fillId="4" borderId="18" xfId="0" applyFont="1" applyFill="1" applyBorder="1" applyAlignment="1">
      <alignment vertical="center"/>
    </xf>
    <xf numFmtId="0" fontId="2" fillId="4" borderId="17" xfId="0" applyFont="1" applyFill="1" applyBorder="1" applyAlignment="1">
      <alignment vertical="center"/>
    </xf>
    <xf numFmtId="0" fontId="10" fillId="0" borderId="1" xfId="0" applyFont="1" applyFill="1" applyBorder="1" applyAlignment="1" applyProtection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36</xdr:col>
      <xdr:colOff>0</xdr:colOff>
      <xdr:row>3</xdr:row>
      <xdr:rowOff>0</xdr:rowOff>
    </xdr:to>
    <xdr:sp macro="" textlink="">
      <xdr:nvSpPr>
        <xdr:cNvPr id="2" name="テキスト ボックス 1"/>
        <xdr:cNvSpPr txBox="1"/>
      </xdr:nvSpPr>
      <xdr:spPr>
        <a:xfrm>
          <a:off x="127000" y="127000"/>
          <a:ext cx="7416800" cy="457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kumimoji="1" lang="ja-JP" altLang="en-US" sz="1100" b="1">
              <a:solidFill>
                <a:srgbClr val="FF0000"/>
              </a:solidFill>
              <a:latin typeface="HG丸ｺﾞｼｯｸM-PRO" pitchFamily="50" charset="-128"/>
              <a:ea typeface="HG丸ｺﾞｼｯｸM-PRO" pitchFamily="50" charset="-128"/>
            </a:rPr>
            <a:t>この様式は必要に応じて添付するものです。提出にあたっては工事監督員と協議のうえ決定すること。</a:t>
          </a:r>
          <a:endParaRPr kumimoji="1" lang="en-US" altLang="ja-JP" sz="1100" b="1">
            <a:solidFill>
              <a:srgbClr val="FF000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pPr>
            <a:lnSpc>
              <a:spcPts val="1300"/>
            </a:lnSpc>
          </a:pPr>
          <a:r>
            <a:rPr kumimoji="1" lang="ja-JP" altLang="en-US" sz="1100" b="1">
              <a:solidFill>
                <a:srgbClr val="FF0000"/>
              </a:solidFill>
              <a:latin typeface="HG丸ｺﾞｼｯｸM-PRO" pitchFamily="50" charset="-128"/>
              <a:ea typeface="HG丸ｺﾞｼｯｸM-PRO" pitchFamily="50" charset="-128"/>
            </a:rPr>
            <a:t>（この表示は印刷されません）</a:t>
          </a:r>
          <a:endParaRPr kumimoji="1" lang="en-US" altLang="ja-JP" sz="1100" b="1">
            <a:solidFill>
              <a:srgbClr val="FF0000"/>
            </a:solidFill>
            <a:latin typeface="HG丸ｺﾞｼｯｸM-PRO" pitchFamily="50" charset="-128"/>
            <a:ea typeface="HG丸ｺﾞｼｯｸM-PRO" pitchFamily="50" charset="-128"/>
          </a:endParaRP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107900</xdr:colOff>
      <xdr:row>56</xdr:row>
      <xdr:rowOff>1</xdr:rowOff>
    </xdr:from>
    <xdr:to>
      <xdr:col>23</xdr:col>
      <xdr:colOff>0</xdr:colOff>
      <xdr:row>59</xdr:row>
      <xdr:rowOff>1</xdr:rowOff>
    </xdr:to>
    <xdr:sp macro="" textlink="">
      <xdr:nvSpPr>
        <xdr:cNvPr id="2" name="左大かっこ 1"/>
        <xdr:cNvSpPr/>
      </xdr:nvSpPr>
      <xdr:spPr>
        <a:xfrm>
          <a:off x="4543981" y="10985858"/>
          <a:ext cx="111497" cy="535112"/>
        </a:xfrm>
        <a:prstGeom prst="lef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34</xdr:col>
      <xdr:colOff>0</xdr:colOff>
      <xdr:row>56</xdr:row>
      <xdr:rowOff>0</xdr:rowOff>
    </xdr:from>
    <xdr:to>
      <xdr:col>34</xdr:col>
      <xdr:colOff>112906</xdr:colOff>
      <xdr:row>59</xdr:row>
      <xdr:rowOff>0</xdr:rowOff>
    </xdr:to>
    <xdr:sp macro="" textlink="">
      <xdr:nvSpPr>
        <xdr:cNvPr id="3" name="右大かっこ 2"/>
        <xdr:cNvSpPr/>
      </xdr:nvSpPr>
      <xdr:spPr>
        <a:xfrm>
          <a:off x="7015323" y="10985857"/>
          <a:ext cx="112906" cy="535112"/>
        </a:xfrm>
        <a:prstGeom prst="righ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  <pageSetUpPr fitToPage="1"/>
  </sheetPr>
  <dimension ref="B1:BT122"/>
  <sheetViews>
    <sheetView showGridLines="0" showRowColHeaders="0" showZeros="0" topLeftCell="A47" zoomScaleNormal="100" workbookViewId="0">
      <selection activeCell="AA32" sqref="AA32:AD33"/>
    </sheetView>
  </sheetViews>
  <sheetFormatPr defaultColWidth="2.625" defaultRowHeight="18" customHeight="1" x14ac:dyDescent="0.15"/>
  <cols>
    <col min="1" max="2" width="0.875" style="17" customWidth="1"/>
    <col min="3" max="3" width="2.625" style="17" customWidth="1"/>
    <col min="4" max="4" width="3.75" style="17" customWidth="1"/>
    <col min="5" max="29" width="2.875" style="17" customWidth="1"/>
    <col min="30" max="30" width="1.875" style="17" customWidth="1"/>
    <col min="31" max="31" width="3.625" style="17" customWidth="1"/>
    <col min="32" max="33" width="2.875" style="17" customWidth="1"/>
    <col min="34" max="34" width="2.375" style="17" customWidth="1"/>
    <col min="35" max="35" width="3.625" style="17" customWidth="1"/>
    <col min="36" max="36" width="2.75" style="17" customWidth="1"/>
    <col min="37" max="37" width="0.875" style="17" customWidth="1"/>
    <col min="38" max="38" width="2.125" style="17" customWidth="1"/>
    <col min="39" max="39" width="0.75" style="17" customWidth="1"/>
    <col min="40" max="40" width="14.625" style="17" customWidth="1"/>
    <col min="41" max="42" width="20.625" style="17" customWidth="1"/>
    <col min="43" max="43" width="0.75" style="17" customWidth="1"/>
    <col min="44" max="50" width="2.625" style="17"/>
    <col min="51" max="51" width="0.75" style="17" customWidth="1"/>
    <col min="52" max="52" width="4.625" style="17" customWidth="1"/>
    <col min="53" max="53" width="28.625" style="17" customWidth="1"/>
    <col min="54" max="54" width="2.625" style="17"/>
    <col min="55" max="55" width="4.625" style="17" customWidth="1"/>
    <col min="56" max="57" width="14.625" style="17" customWidth="1"/>
    <col min="58" max="58" width="2.625" style="17"/>
    <col min="59" max="59" width="4.625" style="17" customWidth="1"/>
    <col min="60" max="60" width="30.625" style="17" customWidth="1"/>
    <col min="61" max="61" width="2.625" style="17" customWidth="1"/>
    <col min="62" max="62" width="5.625" style="17" customWidth="1"/>
    <col min="63" max="64" width="8.625" style="17" customWidth="1"/>
    <col min="65" max="65" width="0.75" style="17" customWidth="1"/>
    <col min="66" max="66" width="2.625" style="17"/>
    <col min="67" max="67" width="14.625" style="17" customWidth="1"/>
    <col min="68" max="71" width="8.625" style="17" customWidth="1"/>
    <col min="72" max="72" width="29.625" style="17" bestFit="1" customWidth="1"/>
    <col min="73" max="16384" width="2.625" style="17"/>
  </cols>
  <sheetData>
    <row r="1" spans="2:72" ht="4.5" customHeight="1" thickBot="1" x14ac:dyDescent="0.2"/>
    <row r="2" spans="2:72" ht="4.5" customHeight="1" x14ac:dyDescent="0.15">
      <c r="B2" s="18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20"/>
      <c r="AM2" s="18"/>
      <c r="AN2" s="19"/>
      <c r="AO2" s="19"/>
      <c r="AP2" s="19"/>
      <c r="AQ2" s="20"/>
    </row>
    <row r="3" spans="2:72" ht="30" hidden="1" customHeight="1" x14ac:dyDescent="0.15">
      <c r="B3" s="21"/>
      <c r="C3" s="61"/>
      <c r="D3" s="61"/>
      <c r="E3" s="61"/>
      <c r="F3" s="61"/>
      <c r="G3" s="61"/>
      <c r="H3" s="61"/>
      <c r="I3" s="61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61"/>
      <c r="AK3" s="22"/>
      <c r="AM3" s="21"/>
      <c r="AN3" s="61"/>
      <c r="AO3" s="61"/>
      <c r="AP3" s="61"/>
      <c r="AQ3" s="22"/>
    </row>
    <row r="4" spans="2:72" ht="30" hidden="1" customHeight="1" x14ac:dyDescent="0.15">
      <c r="B4" s="21"/>
      <c r="C4" s="61"/>
      <c r="D4" s="61"/>
      <c r="E4" s="61"/>
      <c r="F4" s="61"/>
      <c r="G4" s="61"/>
      <c r="H4" s="61"/>
      <c r="I4" s="61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61"/>
      <c r="AK4" s="22"/>
      <c r="AM4" s="21"/>
      <c r="AN4" s="61"/>
      <c r="AO4" s="61"/>
      <c r="AP4" s="61"/>
      <c r="AQ4" s="22"/>
    </row>
    <row r="5" spans="2:72" ht="17.25" customHeight="1" x14ac:dyDescent="0.15">
      <c r="B5" s="21"/>
      <c r="C5" s="61" t="s">
        <v>0</v>
      </c>
      <c r="D5" s="61"/>
      <c r="E5" s="61"/>
      <c r="F5" s="61"/>
      <c r="G5" s="61"/>
      <c r="H5" s="61"/>
      <c r="I5" s="61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61"/>
      <c r="AK5" s="22"/>
      <c r="AM5" s="21"/>
      <c r="AN5" s="24" t="s">
        <v>121</v>
      </c>
      <c r="AO5" s="100" t="s">
        <v>231</v>
      </c>
      <c r="AP5" s="101"/>
      <c r="AQ5" s="22"/>
    </row>
    <row r="6" spans="2:72" ht="4.5" customHeight="1" x14ac:dyDescent="0.15">
      <c r="B6" s="2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22"/>
      <c r="AM6" s="21"/>
      <c r="AN6" s="61"/>
      <c r="AO6" s="61"/>
      <c r="AP6" s="61"/>
      <c r="AQ6" s="22"/>
    </row>
    <row r="7" spans="2:72" ht="36.75" customHeight="1" x14ac:dyDescent="0.15">
      <c r="B7" s="21"/>
      <c r="C7" s="58"/>
      <c r="D7" s="140" t="s">
        <v>1</v>
      </c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0"/>
      <c r="AI7" s="140"/>
      <c r="AJ7" s="60"/>
      <c r="AK7" s="22"/>
      <c r="AM7" s="21"/>
      <c r="AN7" s="40" t="s">
        <v>45</v>
      </c>
      <c r="AO7" s="61"/>
      <c r="AP7" s="61"/>
      <c r="AQ7" s="22"/>
    </row>
    <row r="8" spans="2:72" ht="18" customHeight="1" x14ac:dyDescent="0.15">
      <c r="B8" s="21"/>
      <c r="C8" s="23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139" t="str">
        <f>$BT$8</f>
        <v>平成  28  年    4  月    1  日</v>
      </c>
      <c r="AA8" s="139"/>
      <c r="AB8" s="139"/>
      <c r="AC8" s="139"/>
      <c r="AD8" s="139"/>
      <c r="AE8" s="139"/>
      <c r="AF8" s="139"/>
      <c r="AG8" s="139"/>
      <c r="AH8" s="139"/>
      <c r="AI8" s="139"/>
      <c r="AJ8" s="62"/>
      <c r="AK8" s="22"/>
      <c r="AM8" s="21"/>
      <c r="AN8" s="24" t="s">
        <v>46</v>
      </c>
      <c r="AO8" s="73">
        <v>42461</v>
      </c>
      <c r="AP8" s="61"/>
      <c r="AQ8" s="22"/>
      <c r="BO8" s="25" t="s">
        <v>68</v>
      </c>
      <c r="BP8" s="25">
        <f>IF($AO8&lt;&gt;0,YEAR($AO8),0)</f>
        <v>2016</v>
      </c>
      <c r="BQ8" s="25">
        <f>IF($BP8&lt;&gt;0,VLOOKUP($BJ$113,$BJ$102:$BL$112,3),0)</f>
        <v>28</v>
      </c>
      <c r="BR8" s="25" t="str">
        <f>IF(AND($BP8&lt;&gt;0,MONTH($AO8)&lt;10),"  "&amp;MONTH($AO8),IF(AND($BP8&lt;&gt;0,MONTH($AO8)&gt;=10),MONTH($AO8),0))</f>
        <v xml:space="preserve">  4</v>
      </c>
      <c r="BS8" s="25" t="str">
        <f>IF(AND($BP8&lt;&gt;0,DAY($AO8)&lt;10),"  "&amp;DAY($AO8),IF(AND($BP8&lt;&gt;0,DAY($AO8)&gt;=10),DAY($AO8),0))</f>
        <v xml:space="preserve">  1</v>
      </c>
      <c r="BT8" s="25" t="str">
        <f>IF($BP8&lt;&gt;0,$BL$101&amp;"  "&amp;$BQ8&amp;"  年  "&amp;$BR8&amp;"  月  "&amp;$BS8&amp;"  日",$BL$101&amp;"        "&amp;"年        "&amp;"月        "&amp;"日")</f>
        <v>平成  28  年    4  月    1  日</v>
      </c>
    </row>
    <row r="9" spans="2:72" ht="18" customHeight="1" x14ac:dyDescent="0.15">
      <c r="B9" s="21"/>
      <c r="C9" s="23"/>
      <c r="D9" s="42" t="str">
        <f>AO5&amp;" 長    様"</f>
        <v>檜 山 振 興 局 長    様</v>
      </c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2"/>
      <c r="AK9" s="22"/>
      <c r="AM9" s="21"/>
      <c r="AN9" s="61"/>
      <c r="AO9" s="61"/>
      <c r="AP9" s="61"/>
      <c r="AQ9" s="22"/>
    </row>
    <row r="10" spans="2:72" ht="18" customHeight="1" x14ac:dyDescent="0.15">
      <c r="B10" s="21"/>
      <c r="C10" s="23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2"/>
      <c r="AK10" s="22"/>
      <c r="AM10" s="21"/>
      <c r="AN10" s="24" t="s">
        <v>53</v>
      </c>
      <c r="AO10" s="100" t="s">
        <v>61</v>
      </c>
      <c r="AP10" s="101"/>
      <c r="AQ10" s="22"/>
    </row>
    <row r="11" spans="2:72" ht="18" customHeight="1" x14ac:dyDescent="0.15">
      <c r="B11" s="21"/>
      <c r="C11" s="23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137" t="s">
        <v>34</v>
      </c>
      <c r="S11" s="137"/>
      <c r="T11" s="137"/>
      <c r="U11" s="135" t="str">
        <f>$AO11</f>
        <v>檜山郡江差町○○条○○丁目</v>
      </c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56"/>
      <c r="AJ11" s="62"/>
      <c r="AK11" s="22"/>
      <c r="AM11" s="21"/>
      <c r="AN11" s="24" t="s">
        <v>35</v>
      </c>
      <c r="AO11" s="100" t="s">
        <v>232</v>
      </c>
      <c r="AP11" s="101"/>
      <c r="AQ11" s="22"/>
    </row>
    <row r="12" spans="2:72" ht="18" customHeight="1" x14ac:dyDescent="0.15">
      <c r="B12" s="21"/>
      <c r="C12" s="23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55" t="s">
        <v>70</v>
      </c>
      <c r="R12" s="61"/>
      <c r="S12" s="61"/>
      <c r="T12" s="61"/>
      <c r="U12" s="135" t="str">
        <f>IF($AO$10=$BA$103,0,$AO$12)</f>
        <v>○○・○○経常建設共同企業体</v>
      </c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56"/>
      <c r="AJ12" s="62"/>
      <c r="AK12" s="22"/>
      <c r="AM12" s="21"/>
      <c r="AN12" s="24" t="s">
        <v>36</v>
      </c>
      <c r="AO12" s="100" t="s">
        <v>220</v>
      </c>
      <c r="AP12" s="101"/>
      <c r="AQ12" s="22"/>
    </row>
    <row r="13" spans="2:72" ht="18" customHeight="1" x14ac:dyDescent="0.15">
      <c r="B13" s="21"/>
      <c r="C13" s="23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137" t="str">
        <f>IF($U$12&lt;&gt;0,"代表者　","会社名　")</f>
        <v>代表者　</v>
      </c>
      <c r="S13" s="137"/>
      <c r="T13" s="137"/>
      <c r="U13" s="135" t="str">
        <f>IF($AO$10=$BA$103,$AO$12,$AO$13)</f>
        <v>○○建設工業株式会社</v>
      </c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61"/>
      <c r="AJ13" s="62"/>
      <c r="AK13" s="22"/>
      <c r="AM13" s="21"/>
      <c r="AN13" s="24" t="s">
        <v>37</v>
      </c>
      <c r="AO13" s="100" t="s">
        <v>221</v>
      </c>
      <c r="AP13" s="101"/>
      <c r="AQ13" s="22"/>
    </row>
    <row r="14" spans="2:72" ht="18" customHeight="1" x14ac:dyDescent="0.15">
      <c r="B14" s="21"/>
      <c r="C14" s="23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135" t="str">
        <f>$AO14</f>
        <v>代表取締役社長　　○○　　○○</v>
      </c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26" t="s">
        <v>31</v>
      </c>
      <c r="AJ14" s="62"/>
      <c r="AK14" s="22"/>
      <c r="AM14" s="21"/>
      <c r="AN14" s="24" t="s">
        <v>38</v>
      </c>
      <c r="AO14" s="100" t="s">
        <v>222</v>
      </c>
      <c r="AP14" s="101"/>
      <c r="AQ14" s="22"/>
    </row>
    <row r="15" spans="2:72" ht="18" customHeight="1" x14ac:dyDescent="0.15">
      <c r="B15" s="21"/>
      <c r="C15" s="23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2"/>
      <c r="AK15" s="22"/>
      <c r="AM15" s="21"/>
      <c r="AN15" s="27" t="s">
        <v>62</v>
      </c>
      <c r="AO15" s="61"/>
      <c r="AP15" s="61"/>
      <c r="AQ15" s="22"/>
    </row>
    <row r="16" spans="2:72" ht="18" customHeight="1" x14ac:dyDescent="0.15">
      <c r="B16" s="21"/>
      <c r="C16" s="23"/>
      <c r="D16" s="104" t="s">
        <v>2</v>
      </c>
      <c r="E16" s="104"/>
      <c r="F16" s="104"/>
      <c r="G16" s="151" t="s">
        <v>230</v>
      </c>
      <c r="H16" s="151"/>
      <c r="I16" s="151"/>
      <c r="J16" s="151"/>
      <c r="K16" s="151"/>
      <c r="L16" s="151"/>
      <c r="M16" s="151"/>
      <c r="N16" s="151"/>
      <c r="O16" s="151"/>
      <c r="P16" s="151"/>
      <c r="Q16" s="151"/>
      <c r="R16" s="151"/>
      <c r="S16" s="151"/>
      <c r="T16" s="151"/>
      <c r="U16" s="151"/>
      <c r="V16" s="151"/>
      <c r="W16" s="151"/>
      <c r="X16" s="151"/>
      <c r="Y16" s="151"/>
      <c r="Z16" s="151"/>
      <c r="AA16" s="104" t="s">
        <v>14</v>
      </c>
      <c r="AB16" s="104"/>
      <c r="AC16" s="104"/>
      <c r="AD16" s="104"/>
      <c r="AE16" s="28" t="s">
        <v>15</v>
      </c>
      <c r="AF16" s="111">
        <v>1111</v>
      </c>
      <c r="AG16" s="111"/>
      <c r="AH16" s="111"/>
      <c r="AI16" s="63" t="s">
        <v>13</v>
      </c>
      <c r="AJ16" s="62"/>
      <c r="AK16" s="22"/>
      <c r="AM16" s="21"/>
      <c r="AN16" s="74" t="s">
        <v>39</v>
      </c>
      <c r="AO16" s="61"/>
      <c r="AP16" s="61"/>
      <c r="AQ16" s="22"/>
    </row>
    <row r="17" spans="2:43" ht="7.5" customHeight="1" x14ac:dyDescent="0.15">
      <c r="B17" s="21"/>
      <c r="C17" s="23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2"/>
      <c r="AK17" s="22"/>
      <c r="AM17" s="21"/>
      <c r="AN17" s="61"/>
      <c r="AO17" s="61"/>
      <c r="AP17" s="61"/>
      <c r="AQ17" s="22"/>
    </row>
    <row r="18" spans="2:43" ht="30" customHeight="1" x14ac:dyDescent="0.15">
      <c r="B18" s="21"/>
      <c r="C18" s="23"/>
      <c r="D18" s="106" t="s">
        <v>10</v>
      </c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8"/>
      <c r="AJ18" s="62"/>
      <c r="AK18" s="22"/>
      <c r="AM18" s="21"/>
      <c r="AN18" s="61"/>
      <c r="AO18" s="61"/>
      <c r="AP18" s="61"/>
      <c r="AQ18" s="22"/>
    </row>
    <row r="19" spans="2:43" ht="30" customHeight="1" x14ac:dyDescent="0.15">
      <c r="B19" s="21"/>
      <c r="C19" s="23"/>
      <c r="D19" s="105" t="s">
        <v>155</v>
      </c>
      <c r="E19" s="105"/>
      <c r="F19" s="105"/>
      <c r="G19" s="105"/>
      <c r="H19" s="105"/>
      <c r="I19" s="105"/>
      <c r="J19" s="105" t="s">
        <v>3</v>
      </c>
      <c r="K19" s="105"/>
      <c r="L19" s="105"/>
      <c r="M19" s="105"/>
      <c r="N19" s="105"/>
      <c r="O19" s="105"/>
      <c r="P19" s="105" t="s">
        <v>11</v>
      </c>
      <c r="Q19" s="105"/>
      <c r="R19" s="105"/>
      <c r="S19" s="105"/>
      <c r="T19" s="105"/>
      <c r="U19" s="105"/>
      <c r="V19" s="105" t="s">
        <v>4</v>
      </c>
      <c r="W19" s="105"/>
      <c r="X19" s="105"/>
      <c r="Y19" s="105"/>
      <c r="Z19" s="105"/>
      <c r="AA19" s="105"/>
      <c r="AB19" s="105" t="s">
        <v>12</v>
      </c>
      <c r="AC19" s="105"/>
      <c r="AD19" s="105"/>
      <c r="AE19" s="105"/>
      <c r="AF19" s="105"/>
      <c r="AG19" s="105"/>
      <c r="AH19" s="105"/>
      <c r="AI19" s="105"/>
      <c r="AJ19" s="62"/>
      <c r="AK19" s="22"/>
      <c r="AM19" s="21"/>
      <c r="AN19" s="61"/>
      <c r="AO19" s="61"/>
      <c r="AP19" s="61"/>
      <c r="AQ19" s="22"/>
    </row>
    <row r="20" spans="2:43" ht="24" customHeight="1" x14ac:dyDescent="0.15">
      <c r="B20" s="21"/>
      <c r="C20" s="23"/>
      <c r="D20" s="152" t="s">
        <v>223</v>
      </c>
      <c r="E20" s="153"/>
      <c r="F20" s="153"/>
      <c r="G20" s="153"/>
      <c r="H20" s="153"/>
      <c r="I20" s="154"/>
      <c r="J20" s="144" t="s">
        <v>225</v>
      </c>
      <c r="K20" s="145"/>
      <c r="L20" s="145"/>
      <c r="M20" s="145"/>
      <c r="N20" s="145"/>
      <c r="O20" s="146"/>
      <c r="P20" s="109" t="s">
        <v>228</v>
      </c>
      <c r="Q20" s="109"/>
      <c r="R20" s="109"/>
      <c r="S20" s="109"/>
      <c r="T20" s="109"/>
      <c r="U20" s="109"/>
      <c r="V20" s="142">
        <v>1</v>
      </c>
      <c r="W20" s="143"/>
      <c r="X20" s="143"/>
      <c r="Y20" s="143"/>
      <c r="Z20" s="132" t="str">
        <f>IF(AND(V20&gt;0,V20&lt;100),"ha","")</f>
        <v>ha</v>
      </c>
      <c r="AA20" s="133"/>
      <c r="AB20" s="141"/>
      <c r="AC20" s="141"/>
      <c r="AD20" s="141"/>
      <c r="AE20" s="141"/>
      <c r="AF20" s="141"/>
      <c r="AG20" s="141"/>
      <c r="AH20" s="141"/>
      <c r="AI20" s="141"/>
      <c r="AJ20" s="62"/>
      <c r="AK20" s="22"/>
      <c r="AM20" s="21"/>
      <c r="AN20" s="74" t="s">
        <v>40</v>
      </c>
      <c r="AO20" s="61"/>
      <c r="AP20" s="61"/>
      <c r="AQ20" s="22"/>
    </row>
    <row r="21" spans="2:43" ht="24" customHeight="1" x14ac:dyDescent="0.15">
      <c r="B21" s="21"/>
      <c r="C21" s="23"/>
      <c r="D21" s="109" t="s">
        <v>223</v>
      </c>
      <c r="E21" s="109"/>
      <c r="F21" s="109"/>
      <c r="G21" s="109"/>
      <c r="H21" s="109"/>
      <c r="I21" s="109"/>
      <c r="J21" s="110" t="s">
        <v>226</v>
      </c>
      <c r="K21" s="110"/>
      <c r="L21" s="110"/>
      <c r="M21" s="110"/>
      <c r="N21" s="110"/>
      <c r="O21" s="110"/>
      <c r="P21" s="109" t="s">
        <v>229</v>
      </c>
      <c r="Q21" s="109"/>
      <c r="R21" s="109"/>
      <c r="S21" s="109"/>
      <c r="T21" s="109"/>
      <c r="U21" s="109"/>
      <c r="V21" s="149">
        <v>2</v>
      </c>
      <c r="W21" s="150"/>
      <c r="X21" s="150"/>
      <c r="Y21" s="150"/>
      <c r="Z21" s="102" t="str">
        <f>IF(AND(V21&gt;0,V21&lt;100),"ha","")</f>
        <v>ha</v>
      </c>
      <c r="AA21" s="103"/>
      <c r="AB21" s="147"/>
      <c r="AC21" s="147"/>
      <c r="AD21" s="147"/>
      <c r="AE21" s="147"/>
      <c r="AF21" s="147"/>
      <c r="AG21" s="147"/>
      <c r="AH21" s="147"/>
      <c r="AI21" s="147"/>
      <c r="AJ21" s="62"/>
      <c r="AK21" s="22"/>
      <c r="AM21" s="21"/>
      <c r="AN21" s="27" t="s">
        <v>194</v>
      </c>
      <c r="AO21" s="61"/>
      <c r="AP21" s="61"/>
      <c r="AQ21" s="22"/>
    </row>
    <row r="22" spans="2:43" ht="24" customHeight="1" x14ac:dyDescent="0.15">
      <c r="B22" s="21"/>
      <c r="C22" s="23"/>
      <c r="D22" s="109" t="s">
        <v>224</v>
      </c>
      <c r="E22" s="109"/>
      <c r="F22" s="109"/>
      <c r="G22" s="109"/>
      <c r="H22" s="109"/>
      <c r="I22" s="109"/>
      <c r="J22" s="110" t="s">
        <v>227</v>
      </c>
      <c r="K22" s="110"/>
      <c r="L22" s="110"/>
      <c r="M22" s="110"/>
      <c r="N22" s="110"/>
      <c r="O22" s="110"/>
      <c r="P22" s="109" t="s">
        <v>219</v>
      </c>
      <c r="Q22" s="109"/>
      <c r="R22" s="109"/>
      <c r="S22" s="109"/>
      <c r="T22" s="109"/>
      <c r="U22" s="109"/>
      <c r="V22" s="149">
        <v>3</v>
      </c>
      <c r="W22" s="150"/>
      <c r="X22" s="150"/>
      <c r="Y22" s="150"/>
      <c r="Z22" s="102" t="str">
        <f>IF(AND(V22&gt;0,V22&lt;100),"ha","")</f>
        <v>ha</v>
      </c>
      <c r="AA22" s="103"/>
      <c r="AB22" s="147">
        <v>0</v>
      </c>
      <c r="AC22" s="147"/>
      <c r="AD22" s="147"/>
      <c r="AE22" s="147"/>
      <c r="AF22" s="147"/>
      <c r="AG22" s="147"/>
      <c r="AH22" s="147"/>
      <c r="AI22" s="147"/>
      <c r="AJ22" s="62"/>
      <c r="AK22" s="22"/>
      <c r="AM22" s="21"/>
      <c r="AN22" s="27" t="s">
        <v>195</v>
      </c>
      <c r="AO22" s="61"/>
      <c r="AP22" s="61"/>
      <c r="AQ22" s="22"/>
    </row>
    <row r="23" spans="2:43" ht="24" customHeight="1" x14ac:dyDescent="0.15">
      <c r="B23" s="21"/>
      <c r="C23" s="23"/>
      <c r="D23" s="109"/>
      <c r="E23" s="109"/>
      <c r="F23" s="109"/>
      <c r="G23" s="109"/>
      <c r="H23" s="109"/>
      <c r="I23" s="109"/>
      <c r="J23" s="110"/>
      <c r="K23" s="110"/>
      <c r="L23" s="110"/>
      <c r="M23" s="110"/>
      <c r="N23" s="110"/>
      <c r="O23" s="110"/>
      <c r="P23" s="109"/>
      <c r="Q23" s="109"/>
      <c r="R23" s="109"/>
      <c r="S23" s="109"/>
      <c r="T23" s="109"/>
      <c r="U23" s="109"/>
      <c r="V23" s="149"/>
      <c r="W23" s="150"/>
      <c r="X23" s="150"/>
      <c r="Y23" s="150"/>
      <c r="Z23" s="102" t="str">
        <f>IF(AND(V23&gt;0,V23&lt;100),"ha","")</f>
        <v/>
      </c>
      <c r="AA23" s="103"/>
      <c r="AB23" s="147"/>
      <c r="AC23" s="147"/>
      <c r="AD23" s="147"/>
      <c r="AE23" s="147"/>
      <c r="AF23" s="147"/>
      <c r="AG23" s="147"/>
      <c r="AH23" s="147"/>
      <c r="AI23" s="147"/>
      <c r="AJ23" s="62"/>
      <c r="AK23" s="22"/>
      <c r="AM23" s="21"/>
      <c r="AN23" s="27" t="s">
        <v>196</v>
      </c>
      <c r="AO23" s="61"/>
      <c r="AP23" s="61"/>
      <c r="AQ23" s="22"/>
    </row>
    <row r="24" spans="2:43" ht="24" customHeight="1" x14ac:dyDescent="0.15">
      <c r="B24" s="21"/>
      <c r="C24" s="23"/>
      <c r="D24" s="120"/>
      <c r="E24" s="120"/>
      <c r="F24" s="120"/>
      <c r="G24" s="120"/>
      <c r="H24" s="120"/>
      <c r="I24" s="120"/>
      <c r="J24" s="125"/>
      <c r="K24" s="125"/>
      <c r="L24" s="125"/>
      <c r="M24" s="125"/>
      <c r="N24" s="125"/>
      <c r="O24" s="125"/>
      <c r="P24" s="120"/>
      <c r="Q24" s="120"/>
      <c r="R24" s="120"/>
      <c r="S24" s="120"/>
      <c r="T24" s="120"/>
      <c r="U24" s="120"/>
      <c r="V24" s="112"/>
      <c r="W24" s="113"/>
      <c r="X24" s="113"/>
      <c r="Y24" s="113"/>
      <c r="Z24" s="116" t="str">
        <f>IF(AND(V24&gt;0,V24&lt;100),"ha","")</f>
        <v/>
      </c>
      <c r="AA24" s="117"/>
      <c r="AB24" s="148"/>
      <c r="AC24" s="148"/>
      <c r="AD24" s="148"/>
      <c r="AE24" s="148"/>
      <c r="AF24" s="148"/>
      <c r="AG24" s="148"/>
      <c r="AH24" s="148"/>
      <c r="AI24" s="148"/>
      <c r="AJ24" s="62"/>
      <c r="AK24" s="22"/>
      <c r="AM24" s="21"/>
      <c r="AN24" s="27" t="s">
        <v>197</v>
      </c>
      <c r="AO24" s="61"/>
      <c r="AP24" s="61"/>
      <c r="AQ24" s="22"/>
    </row>
    <row r="25" spans="2:43" ht="5.25" customHeight="1" x14ac:dyDescent="0.15">
      <c r="B25" s="21"/>
      <c r="C25" s="23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2"/>
      <c r="AK25" s="22"/>
      <c r="AM25" s="21"/>
      <c r="AN25" s="61"/>
      <c r="AO25" s="61"/>
      <c r="AP25" s="61"/>
      <c r="AQ25" s="22"/>
    </row>
    <row r="26" spans="2:43" ht="18" customHeight="1" x14ac:dyDescent="0.15">
      <c r="B26" s="21"/>
      <c r="C26" s="23"/>
      <c r="D26" s="61" t="s">
        <v>5</v>
      </c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2"/>
      <c r="AK26" s="22"/>
      <c r="AM26" s="21"/>
      <c r="AN26" s="27" t="s">
        <v>198</v>
      </c>
      <c r="AO26" s="61"/>
      <c r="AP26" s="61"/>
      <c r="AQ26" s="22"/>
    </row>
    <row r="27" spans="2:43" ht="18" customHeight="1" x14ac:dyDescent="0.15">
      <c r="B27" s="21"/>
      <c r="C27" s="23"/>
      <c r="D27" s="61" t="s">
        <v>48</v>
      </c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2"/>
      <c r="AK27" s="22"/>
      <c r="AM27" s="21"/>
      <c r="AN27" s="27" t="s">
        <v>199</v>
      </c>
      <c r="AO27" s="61"/>
      <c r="AP27" s="61"/>
      <c r="AQ27" s="22"/>
    </row>
    <row r="28" spans="2:43" ht="18" customHeight="1" x14ac:dyDescent="0.15">
      <c r="B28" s="21"/>
      <c r="C28" s="23"/>
      <c r="D28" s="61" t="s">
        <v>47</v>
      </c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2"/>
      <c r="AK28" s="22"/>
      <c r="AM28" s="21"/>
      <c r="AN28" s="61"/>
      <c r="AO28" s="61"/>
      <c r="AP28" s="61"/>
      <c r="AQ28" s="22"/>
    </row>
    <row r="29" spans="2:43" ht="5.25" customHeight="1" x14ac:dyDescent="0.15">
      <c r="B29" s="21"/>
      <c r="C29" s="29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4"/>
      <c r="AK29" s="22"/>
      <c r="AM29" s="21"/>
      <c r="AN29" s="63"/>
      <c r="AO29" s="63"/>
      <c r="AP29" s="63"/>
      <c r="AQ29" s="22"/>
    </row>
    <row r="30" spans="2:43" ht="36" customHeight="1" x14ac:dyDescent="0.15">
      <c r="B30" s="21"/>
      <c r="C30" s="23"/>
      <c r="D30" s="155" t="s">
        <v>6</v>
      </c>
      <c r="E30" s="155"/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55"/>
      <c r="AC30" s="155"/>
      <c r="AD30" s="155"/>
      <c r="AE30" s="155"/>
      <c r="AF30" s="155"/>
      <c r="AG30" s="155"/>
      <c r="AH30" s="155"/>
      <c r="AI30" s="155"/>
      <c r="AJ30" s="62"/>
      <c r="AK30" s="22"/>
      <c r="AM30" s="21"/>
      <c r="AN30" s="41" t="s">
        <v>41</v>
      </c>
      <c r="AO30" s="59"/>
      <c r="AP30" s="59"/>
      <c r="AQ30" s="22"/>
    </row>
    <row r="31" spans="2:43" ht="5.25" customHeight="1" x14ac:dyDescent="0.15">
      <c r="B31" s="21"/>
      <c r="C31" s="23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2"/>
      <c r="AK31" s="22"/>
      <c r="AM31" s="21"/>
      <c r="AN31" s="61"/>
      <c r="AO31" s="61"/>
      <c r="AP31" s="61"/>
      <c r="AQ31" s="22"/>
    </row>
    <row r="32" spans="2:43" ht="22.5" customHeight="1" x14ac:dyDescent="0.15">
      <c r="B32" s="21"/>
      <c r="C32" s="23"/>
      <c r="D32" s="61"/>
      <c r="E32" s="131" t="s">
        <v>17</v>
      </c>
      <c r="F32" s="132"/>
      <c r="G32" s="132"/>
      <c r="H32" s="132"/>
      <c r="I32" s="132"/>
      <c r="J32" s="133"/>
      <c r="K32" s="119" t="s">
        <v>19</v>
      </c>
      <c r="L32" s="119"/>
      <c r="M32" s="119"/>
      <c r="N32" s="119"/>
      <c r="O32" s="118" t="s">
        <v>238</v>
      </c>
      <c r="P32" s="119"/>
      <c r="Q32" s="119"/>
      <c r="R32" s="119"/>
      <c r="S32" s="118" t="s">
        <v>20</v>
      </c>
      <c r="T32" s="119"/>
      <c r="U32" s="119"/>
      <c r="V32" s="119"/>
      <c r="W32" s="118" t="s">
        <v>21</v>
      </c>
      <c r="X32" s="119"/>
      <c r="Y32" s="119"/>
      <c r="Z32" s="119"/>
      <c r="AA32" s="232" t="s">
        <v>239</v>
      </c>
      <c r="AB32" s="232"/>
      <c r="AC32" s="232"/>
      <c r="AD32" s="232"/>
      <c r="AE32" s="119" t="s">
        <v>7</v>
      </c>
      <c r="AF32" s="119"/>
      <c r="AG32" s="119"/>
      <c r="AH32" s="119"/>
      <c r="AI32" s="43"/>
      <c r="AJ32" s="62"/>
      <c r="AK32" s="22"/>
      <c r="AM32" s="21"/>
      <c r="AN32" s="24" t="s">
        <v>42</v>
      </c>
      <c r="AO32" s="73"/>
      <c r="AP32" s="61"/>
      <c r="AQ32" s="22"/>
    </row>
    <row r="33" spans="2:43" ht="22.5" customHeight="1" x14ac:dyDescent="0.15">
      <c r="B33" s="21"/>
      <c r="C33" s="23"/>
      <c r="D33" s="61"/>
      <c r="E33" s="126" t="str">
        <f>IF(AO32&lt;&gt;0,$AO32,"   ・    ・  ")</f>
        <v xml:space="preserve">   ・    ・  </v>
      </c>
      <c r="F33" s="127"/>
      <c r="G33" s="127"/>
      <c r="H33" s="127"/>
      <c r="I33" s="127"/>
      <c r="J33" s="128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232"/>
      <c r="AB33" s="232"/>
      <c r="AC33" s="232"/>
      <c r="AD33" s="232"/>
      <c r="AE33" s="119"/>
      <c r="AF33" s="119"/>
      <c r="AG33" s="119"/>
      <c r="AH33" s="119"/>
      <c r="AI33" s="43"/>
      <c r="AJ33" s="62"/>
      <c r="AK33" s="22"/>
      <c r="AM33" s="21"/>
      <c r="AN33" s="61"/>
      <c r="AO33" s="61"/>
      <c r="AP33" s="61"/>
      <c r="AQ33" s="22"/>
    </row>
    <row r="34" spans="2:43" ht="22.5" customHeight="1" x14ac:dyDescent="0.15">
      <c r="B34" s="21"/>
      <c r="C34" s="23"/>
      <c r="D34" s="61"/>
      <c r="E34" s="131" t="s">
        <v>18</v>
      </c>
      <c r="F34" s="132"/>
      <c r="G34" s="132"/>
      <c r="H34" s="132"/>
      <c r="I34" s="132"/>
      <c r="J34" s="133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72"/>
      <c r="AJ34" s="62"/>
      <c r="AK34" s="22"/>
      <c r="AM34" s="21"/>
      <c r="AN34" s="24" t="s">
        <v>43</v>
      </c>
      <c r="AO34" s="73"/>
      <c r="AP34" s="27" t="s">
        <v>200</v>
      </c>
      <c r="AQ34" s="22"/>
    </row>
    <row r="35" spans="2:43" ht="22.5" customHeight="1" x14ac:dyDescent="0.15">
      <c r="B35" s="21"/>
      <c r="C35" s="23"/>
      <c r="D35" s="61"/>
      <c r="E35" s="126" t="str">
        <f>IF(AO34&lt;&gt;0,$AO34,"   ・    ・  ")</f>
        <v xml:space="preserve">   ・    ・  </v>
      </c>
      <c r="F35" s="127"/>
      <c r="G35" s="127"/>
      <c r="H35" s="127"/>
      <c r="I35" s="127"/>
      <c r="J35" s="128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72"/>
      <c r="AJ35" s="62"/>
      <c r="AK35" s="22"/>
      <c r="AM35" s="21"/>
      <c r="AN35" s="61"/>
      <c r="AO35" s="61"/>
      <c r="AP35" s="61"/>
      <c r="AQ35" s="22"/>
    </row>
    <row r="36" spans="2:43" ht="5.25" customHeight="1" x14ac:dyDescent="0.15">
      <c r="B36" s="21"/>
      <c r="C36" s="23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2"/>
      <c r="AK36" s="22"/>
      <c r="AM36" s="21"/>
      <c r="AN36" s="61"/>
      <c r="AO36" s="61"/>
      <c r="AP36" s="61"/>
      <c r="AQ36" s="22"/>
    </row>
    <row r="37" spans="2:43" ht="18" customHeight="1" x14ac:dyDescent="0.15">
      <c r="B37" s="21"/>
      <c r="C37" s="23"/>
      <c r="D37" s="61"/>
      <c r="E37" s="61" t="s">
        <v>212</v>
      </c>
      <c r="F37" s="61"/>
      <c r="G37" s="61"/>
      <c r="H37" s="61"/>
      <c r="I37" s="61"/>
      <c r="J37" s="61"/>
      <c r="K37" s="61"/>
      <c r="L37" s="61"/>
      <c r="M37" s="61"/>
      <c r="N37" s="61"/>
      <c r="O37" s="122" t="str">
        <f>IF($AO$37&lt;&gt;0,AO$37&amp;"    "&amp;$AP$37,"")</f>
        <v/>
      </c>
      <c r="P37" s="122"/>
      <c r="Q37" s="122"/>
      <c r="R37" s="122"/>
      <c r="S37" s="122"/>
      <c r="T37" s="122"/>
      <c r="U37" s="122"/>
      <c r="V37" s="122"/>
      <c r="W37" s="122"/>
      <c r="X37" s="122"/>
      <c r="Y37" s="61" t="s">
        <v>213</v>
      </c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2"/>
      <c r="AK37" s="22"/>
      <c r="AM37" s="21"/>
      <c r="AN37" s="24" t="s">
        <v>44</v>
      </c>
      <c r="AO37" s="13"/>
      <c r="AP37" s="57">
        <f>IF($AO$37&lt;&gt;0,VLOOKUP($BC$111,$BC$102:$BE$110,3),0)</f>
        <v>0</v>
      </c>
      <c r="AQ37" s="22"/>
    </row>
    <row r="38" spans="2:43" ht="18" customHeight="1" x14ac:dyDescent="0.15">
      <c r="B38" s="21"/>
      <c r="C38" s="23"/>
      <c r="D38" s="61"/>
      <c r="E38" s="61" t="s">
        <v>49</v>
      </c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2"/>
      <c r="AK38" s="22"/>
      <c r="AM38" s="21"/>
      <c r="AN38" s="27" t="s">
        <v>64</v>
      </c>
      <c r="AO38" s="61"/>
      <c r="AP38" s="61"/>
      <c r="AQ38" s="22"/>
    </row>
    <row r="39" spans="2:43" ht="18" customHeight="1" x14ac:dyDescent="0.15">
      <c r="B39" s="21"/>
      <c r="C39" s="23"/>
      <c r="D39" s="61"/>
      <c r="E39" s="61" t="s">
        <v>50</v>
      </c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2"/>
      <c r="AK39" s="22"/>
      <c r="AM39" s="21"/>
      <c r="AN39" s="61"/>
      <c r="AO39" s="61"/>
      <c r="AP39" s="61"/>
      <c r="AQ39" s="22"/>
    </row>
    <row r="40" spans="2:43" ht="4.5" customHeight="1" x14ac:dyDescent="0.15">
      <c r="B40" s="21"/>
      <c r="C40" s="30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2"/>
      <c r="AK40" s="22"/>
      <c r="AM40" s="21"/>
      <c r="AN40" s="31"/>
      <c r="AO40" s="31"/>
      <c r="AP40" s="31"/>
      <c r="AQ40" s="22"/>
    </row>
    <row r="41" spans="2:43" ht="36" customHeight="1" x14ac:dyDescent="0.15">
      <c r="B41" s="21"/>
      <c r="C41" s="33"/>
      <c r="D41" s="138" t="s">
        <v>8</v>
      </c>
      <c r="E41" s="138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38"/>
      <c r="AB41" s="138"/>
      <c r="AC41" s="138"/>
      <c r="AD41" s="138"/>
      <c r="AE41" s="138"/>
      <c r="AF41" s="138"/>
      <c r="AG41" s="138"/>
      <c r="AH41" s="138"/>
      <c r="AI41" s="138"/>
      <c r="AJ41" s="34"/>
      <c r="AK41" s="22"/>
      <c r="AM41" s="21"/>
      <c r="AN41" s="35"/>
      <c r="AO41" s="35"/>
      <c r="AP41" s="35"/>
      <c r="AQ41" s="22"/>
    </row>
    <row r="42" spans="2:43" ht="5.25" customHeight="1" x14ac:dyDescent="0.15">
      <c r="B42" s="21"/>
      <c r="C42" s="23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2"/>
      <c r="AK42" s="22"/>
      <c r="AM42" s="21"/>
      <c r="AN42" s="61"/>
      <c r="AO42" s="61"/>
      <c r="AP42" s="61"/>
      <c r="AQ42" s="22"/>
    </row>
    <row r="43" spans="2:43" ht="22.5" customHeight="1" x14ac:dyDescent="0.15">
      <c r="B43" s="21"/>
      <c r="C43" s="23"/>
      <c r="D43" s="61"/>
      <c r="E43" s="129" t="s">
        <v>22</v>
      </c>
      <c r="F43" s="130"/>
      <c r="G43" s="130"/>
      <c r="H43" s="130"/>
      <c r="I43" s="130"/>
      <c r="J43" s="130"/>
      <c r="K43" s="119" t="str">
        <f>K32</f>
        <v>課　長</v>
      </c>
      <c r="L43" s="119"/>
      <c r="M43" s="119"/>
      <c r="N43" s="119"/>
      <c r="O43" s="118" t="str">
        <f>O32</f>
        <v>主　幹
(基盤整備)</v>
      </c>
      <c r="P43" s="119"/>
      <c r="Q43" s="119"/>
      <c r="R43" s="119"/>
      <c r="S43" s="118" t="str">
        <f>S32</f>
        <v>検　査
専門員</v>
      </c>
      <c r="T43" s="119"/>
      <c r="U43" s="119"/>
      <c r="V43" s="119"/>
      <c r="W43" s="118" t="str">
        <f>W32</f>
        <v>主　査
(設　計)</v>
      </c>
      <c r="X43" s="119"/>
      <c r="Y43" s="119"/>
      <c r="Z43" s="119"/>
      <c r="AA43" s="119" t="str">
        <f>AA32</f>
        <v>主任監督員</v>
      </c>
      <c r="AB43" s="119"/>
      <c r="AC43" s="119"/>
      <c r="AD43" s="119"/>
      <c r="AE43" s="119" t="str">
        <f>AE32</f>
        <v>監督員</v>
      </c>
      <c r="AF43" s="119"/>
      <c r="AG43" s="119"/>
      <c r="AH43" s="119"/>
      <c r="AI43" s="43"/>
      <c r="AJ43" s="62"/>
      <c r="AK43" s="22"/>
      <c r="AM43" s="21"/>
      <c r="AN43" s="123" t="s">
        <v>130</v>
      </c>
      <c r="AO43" s="114"/>
      <c r="AP43" s="121" t="s">
        <v>200</v>
      </c>
      <c r="AQ43" s="22"/>
    </row>
    <row r="44" spans="2:43" ht="22.5" customHeight="1" x14ac:dyDescent="0.15">
      <c r="B44" s="21"/>
      <c r="C44" s="23"/>
      <c r="D44" s="61"/>
      <c r="E44" s="130"/>
      <c r="F44" s="130"/>
      <c r="G44" s="130"/>
      <c r="H44" s="130"/>
      <c r="I44" s="130"/>
      <c r="J44" s="130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19"/>
      <c r="AB44" s="119"/>
      <c r="AC44" s="119"/>
      <c r="AD44" s="119"/>
      <c r="AE44" s="119"/>
      <c r="AF44" s="119"/>
      <c r="AG44" s="119"/>
      <c r="AH44" s="119"/>
      <c r="AI44" s="43"/>
      <c r="AJ44" s="62"/>
      <c r="AK44" s="22"/>
      <c r="AM44" s="21"/>
      <c r="AN44" s="124"/>
      <c r="AO44" s="115"/>
      <c r="AP44" s="121"/>
      <c r="AQ44" s="22"/>
    </row>
    <row r="45" spans="2:43" ht="22.5" customHeight="1" x14ac:dyDescent="0.15">
      <c r="B45" s="21"/>
      <c r="C45" s="23"/>
      <c r="D45" s="61"/>
      <c r="E45" s="156" t="str">
        <f>IF(AO43&lt;&gt;0,$AO43,"   ・    ・  ")</f>
        <v xml:space="preserve">   ・    ・  </v>
      </c>
      <c r="F45" s="157"/>
      <c r="G45" s="157"/>
      <c r="H45" s="157"/>
      <c r="I45" s="157"/>
      <c r="J45" s="158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72"/>
      <c r="AJ45" s="62"/>
      <c r="AK45" s="22"/>
      <c r="AM45" s="21"/>
      <c r="AN45" s="27" t="s">
        <v>201</v>
      </c>
      <c r="AO45" s="61"/>
      <c r="AP45" s="61"/>
      <c r="AQ45" s="22"/>
    </row>
    <row r="46" spans="2:43" ht="22.5" customHeight="1" x14ac:dyDescent="0.15">
      <c r="B46" s="21"/>
      <c r="C46" s="23"/>
      <c r="D46" s="61"/>
      <c r="E46" s="159"/>
      <c r="F46" s="127"/>
      <c r="G46" s="127"/>
      <c r="H46" s="127"/>
      <c r="I46" s="127"/>
      <c r="J46" s="128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72"/>
      <c r="AJ46" s="62"/>
      <c r="AK46" s="22"/>
      <c r="AM46" s="21"/>
      <c r="AN46" s="27" t="s">
        <v>202</v>
      </c>
      <c r="AO46" s="61"/>
      <c r="AP46" s="61"/>
      <c r="AQ46" s="22"/>
    </row>
    <row r="47" spans="2:43" ht="5.25" customHeight="1" x14ac:dyDescent="0.15">
      <c r="B47" s="21"/>
      <c r="C47" s="23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2"/>
      <c r="AK47" s="22"/>
      <c r="AM47" s="21"/>
      <c r="AN47" s="61"/>
      <c r="AO47" s="61"/>
      <c r="AP47" s="61"/>
      <c r="AQ47" s="22"/>
    </row>
    <row r="48" spans="2:43" ht="18" customHeight="1" x14ac:dyDescent="0.15">
      <c r="B48" s="21"/>
      <c r="C48" s="23"/>
      <c r="D48" s="61"/>
      <c r="E48" s="61" t="s">
        <v>51</v>
      </c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2"/>
      <c r="AK48" s="22"/>
      <c r="AM48" s="21"/>
      <c r="AN48" s="27" t="s">
        <v>203</v>
      </c>
      <c r="AO48" s="61"/>
      <c r="AP48" s="61"/>
      <c r="AQ48" s="22"/>
    </row>
    <row r="49" spans="2:72" ht="18" customHeight="1" x14ac:dyDescent="0.15">
      <c r="B49" s="21"/>
      <c r="C49" s="23"/>
      <c r="D49" s="61"/>
      <c r="E49" s="61" t="s">
        <v>52</v>
      </c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2"/>
      <c r="AK49" s="22"/>
      <c r="AM49" s="21"/>
      <c r="AN49" s="61"/>
      <c r="AO49" s="61"/>
      <c r="AP49" s="61"/>
      <c r="AQ49" s="22"/>
    </row>
    <row r="50" spans="2:72" ht="18" customHeight="1" x14ac:dyDescent="0.15">
      <c r="B50" s="21"/>
      <c r="C50" s="23"/>
      <c r="D50" s="61"/>
      <c r="E50" s="61" t="s">
        <v>9</v>
      </c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2"/>
      <c r="AK50" s="22"/>
      <c r="AM50" s="21"/>
      <c r="AN50" s="61"/>
      <c r="AO50" s="61"/>
      <c r="AP50" s="61"/>
      <c r="AQ50" s="22"/>
    </row>
    <row r="51" spans="2:72" ht="30" customHeight="1" x14ac:dyDescent="0.15">
      <c r="B51" s="21"/>
      <c r="C51" s="23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137" t="str">
        <f>$BT$51</f>
        <v>平成        年        月        日</v>
      </c>
      <c r="AA51" s="137"/>
      <c r="AB51" s="137"/>
      <c r="AC51" s="137"/>
      <c r="AD51" s="137"/>
      <c r="AE51" s="137"/>
      <c r="AF51" s="137"/>
      <c r="AG51" s="137"/>
      <c r="AH51" s="137"/>
      <c r="AI51" s="137"/>
      <c r="AJ51" s="62"/>
      <c r="AK51" s="22"/>
      <c r="AM51" s="21"/>
      <c r="AN51" s="61"/>
      <c r="AO51" s="96" t="s">
        <v>214</v>
      </c>
      <c r="AP51" s="96" t="s">
        <v>215</v>
      </c>
      <c r="AQ51" s="22"/>
      <c r="BO51" s="25" t="s">
        <v>69</v>
      </c>
      <c r="BP51" s="25">
        <f>IF($AO43&lt;&gt;0,YEAR($AO43),0)</f>
        <v>0</v>
      </c>
      <c r="BQ51" s="25">
        <f>IF($BP51&lt;&gt;0,VLOOKUP($BJ$113,$BJ$102:$BL$112,3),0)</f>
        <v>0</v>
      </c>
      <c r="BR51" s="25">
        <f>IF(AND($BP51&lt;&gt;0,MONTH($AO43)&lt;10),"  "&amp;MONTH($AO43),IF(AND($BP51&lt;&gt;0,MONTH($AO43)&gt;=10),MONTH($AO43),0))</f>
        <v>0</v>
      </c>
      <c r="BS51" s="25">
        <f>IF(AND($BP51&lt;&gt;0,DAY($AO43)&lt;10),"  "&amp;DAY($AO43),IF(AND($BP51&lt;&gt;0,DAY($AO43)&gt;=10),DAY($AO43),0))</f>
        <v>0</v>
      </c>
      <c r="BT51" s="25" t="str">
        <f>IF($BP51&lt;&gt;0,$BL$101&amp;"  "&amp;$BQ51&amp;"  年  "&amp;$BR51&amp;"  月  "&amp;$BS51&amp;"  日",$BL$101&amp;"        "&amp;"年        "&amp;"月        "&amp;"日")</f>
        <v>平成        年        月        日</v>
      </c>
    </row>
    <row r="52" spans="2:72" ht="30" customHeight="1" x14ac:dyDescent="0.15">
      <c r="B52" s="21"/>
      <c r="C52" s="23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134" t="s">
        <v>32</v>
      </c>
      <c r="V52" s="134"/>
      <c r="W52" s="134"/>
      <c r="X52" s="134"/>
      <c r="Y52" s="136">
        <f>$AO$52</f>
        <v>0</v>
      </c>
      <c r="Z52" s="136"/>
      <c r="AA52" s="136"/>
      <c r="AB52" s="136"/>
      <c r="AC52" s="136"/>
      <c r="AD52" s="135">
        <f>$AP$52</f>
        <v>0</v>
      </c>
      <c r="AE52" s="135"/>
      <c r="AF52" s="135"/>
      <c r="AG52" s="135"/>
      <c r="AH52" s="135"/>
      <c r="AI52" s="26" t="s">
        <v>31</v>
      </c>
      <c r="AJ52" s="62"/>
      <c r="AK52" s="22"/>
      <c r="AM52" s="21"/>
      <c r="AN52" s="24" t="s">
        <v>44</v>
      </c>
      <c r="AO52" s="57">
        <f>$AO$37</f>
        <v>0</v>
      </c>
      <c r="AP52" s="57">
        <f>$AP$37</f>
        <v>0</v>
      </c>
      <c r="AQ52" s="22"/>
      <c r="BT52" s="25" t="str">
        <f>IF($BP51&lt;&gt;0,$BL$101&amp;""&amp;$BQ51&amp;"年"&amp;$BR51&amp;"月"&amp;$BS51&amp;"日",$BL$101&amp;"    "&amp;"年    "&amp;"月    "&amp;"日")</f>
        <v>平成    年    月    日</v>
      </c>
    </row>
    <row r="53" spans="2:72" ht="30" customHeight="1" x14ac:dyDescent="0.15">
      <c r="B53" s="21"/>
      <c r="C53" s="23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134" t="s">
        <v>33</v>
      </c>
      <c r="V53" s="134"/>
      <c r="W53" s="134"/>
      <c r="X53" s="134"/>
      <c r="Y53" s="136">
        <f>$AO$53</f>
        <v>0</v>
      </c>
      <c r="Z53" s="136"/>
      <c r="AA53" s="136"/>
      <c r="AB53" s="136"/>
      <c r="AC53" s="136"/>
      <c r="AD53" s="135">
        <f>$AP$53</f>
        <v>0</v>
      </c>
      <c r="AE53" s="135"/>
      <c r="AF53" s="135"/>
      <c r="AG53" s="135"/>
      <c r="AH53" s="135"/>
      <c r="AI53" s="26" t="s">
        <v>31</v>
      </c>
      <c r="AJ53" s="62"/>
      <c r="AK53" s="22"/>
      <c r="AM53" s="21"/>
      <c r="AN53" s="24" t="s">
        <v>33</v>
      </c>
      <c r="AO53" s="13"/>
      <c r="AP53" s="13"/>
      <c r="AQ53" s="22"/>
    </row>
    <row r="54" spans="2:72" ht="4.5" customHeight="1" x14ac:dyDescent="0.15">
      <c r="B54" s="21"/>
      <c r="C54" s="29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4"/>
      <c r="AK54" s="22"/>
      <c r="AM54" s="21"/>
      <c r="AN54" s="61"/>
      <c r="AO54" s="61"/>
      <c r="AP54" s="61"/>
      <c r="AQ54" s="22"/>
    </row>
    <row r="55" spans="2:72" ht="4.5" customHeight="1" thickBot="1" x14ac:dyDescent="0.2">
      <c r="B55" s="36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8"/>
      <c r="AM55" s="36"/>
      <c r="AN55" s="37"/>
      <c r="AO55" s="37"/>
      <c r="AP55" s="37"/>
      <c r="AQ55" s="38"/>
    </row>
    <row r="99" spans="51:65" ht="18" customHeight="1" thickBot="1" x14ac:dyDescent="0.2"/>
    <row r="100" spans="51:65" ht="4.5" customHeight="1" x14ac:dyDescent="0.15">
      <c r="AY100" s="18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20"/>
    </row>
    <row r="101" spans="51:65" ht="18" customHeight="1" x14ac:dyDescent="0.15">
      <c r="AY101" s="21"/>
      <c r="AZ101" s="69" t="str">
        <f>CODE!C3</f>
        <v>受注者形態</v>
      </c>
      <c r="BA101" s="71"/>
      <c r="BB101" s="61"/>
      <c r="BC101" s="69" t="str">
        <f>CODE!F3</f>
        <v>検査員　職・氏名</v>
      </c>
      <c r="BD101" s="70"/>
      <c r="BE101" s="71"/>
      <c r="BF101" s="61"/>
      <c r="BG101" s="69" t="str">
        <f>CODE!J3</f>
        <v>工種</v>
      </c>
      <c r="BH101" s="71"/>
      <c r="BI101" s="61"/>
      <c r="BJ101" s="69" t="str">
        <f>CODE!M3</f>
        <v>元号</v>
      </c>
      <c r="BK101" s="57" t="str">
        <f>CODE!N3</f>
        <v>西暦</v>
      </c>
      <c r="BL101" s="57" t="str">
        <f>CODE!O3</f>
        <v>平成</v>
      </c>
      <c r="BM101" s="22"/>
    </row>
    <row r="102" spans="51:65" ht="18" customHeight="1" x14ac:dyDescent="0.15">
      <c r="AY102" s="21"/>
      <c r="AZ102" s="57">
        <f>CODE!C4</f>
        <v>0</v>
      </c>
      <c r="BA102" s="57">
        <f>CODE!D4</f>
        <v>0</v>
      </c>
      <c r="BB102" s="61"/>
      <c r="BC102" s="57">
        <f>CODE!F4</f>
        <v>0</v>
      </c>
      <c r="BD102" s="57">
        <f>CODE!G4</f>
        <v>0</v>
      </c>
      <c r="BE102" s="57">
        <f>CODE!H4</f>
        <v>0</v>
      </c>
      <c r="BF102" s="61"/>
      <c r="BG102" s="57">
        <f>CODE!J4</f>
        <v>0</v>
      </c>
      <c r="BH102" s="57">
        <f>CODE!K4</f>
        <v>0</v>
      </c>
      <c r="BI102" s="61"/>
      <c r="BJ102" s="57">
        <f>CODE!M4</f>
        <v>0</v>
      </c>
      <c r="BK102" s="57">
        <f>CODE!N4</f>
        <v>0</v>
      </c>
      <c r="BL102" s="57">
        <f>CODE!O4</f>
        <v>0</v>
      </c>
      <c r="BM102" s="22"/>
    </row>
    <row r="103" spans="51:65" ht="18" customHeight="1" x14ac:dyDescent="0.15">
      <c r="AY103" s="21"/>
      <c r="AZ103" s="57">
        <f>CODE!C5</f>
        <v>1</v>
      </c>
      <c r="BA103" s="57" t="str">
        <f>CODE!D5</f>
        <v>単社</v>
      </c>
      <c r="BB103" s="61"/>
      <c r="BC103" s="57">
        <f>CODE!F5</f>
        <v>1</v>
      </c>
      <c r="BD103" s="57" t="str">
        <f>CODE!G5</f>
        <v>農村整備課長</v>
      </c>
      <c r="BE103" s="57" t="str">
        <f>CODE!H5</f>
        <v>川本　康宏</v>
      </c>
      <c r="BF103" s="61"/>
      <c r="BG103" s="57">
        <f>CODE!J5</f>
        <v>1</v>
      </c>
      <c r="BH103" s="57" t="str">
        <f>CODE!K5</f>
        <v>区画整理</v>
      </c>
      <c r="BI103" s="61"/>
      <c r="BJ103" s="57">
        <f>CODE!M5</f>
        <v>1</v>
      </c>
      <c r="BK103" s="57">
        <f>CODE!N5</f>
        <v>2014</v>
      </c>
      <c r="BL103" s="57">
        <f>CODE!O5</f>
        <v>26</v>
      </c>
      <c r="BM103" s="22"/>
    </row>
    <row r="104" spans="51:65" ht="18" customHeight="1" x14ac:dyDescent="0.15">
      <c r="AY104" s="21"/>
      <c r="AZ104" s="57">
        <f>CODE!C6</f>
        <v>2</v>
      </c>
      <c r="BA104" s="57" t="str">
        <f>CODE!D6</f>
        <v>共同企業体</v>
      </c>
      <c r="BB104" s="61"/>
      <c r="BC104" s="57">
        <f>CODE!F6</f>
        <v>2</v>
      </c>
      <c r="BD104" s="57" t="str">
        <f>CODE!G6</f>
        <v>主幹(基盤整備)</v>
      </c>
      <c r="BE104" s="57" t="str">
        <f>CODE!H6</f>
        <v>浅水　幸弘</v>
      </c>
      <c r="BF104" s="61"/>
      <c r="BG104" s="57">
        <f>CODE!J6</f>
        <v>2</v>
      </c>
      <c r="BH104" s="57" t="str">
        <f>CODE!K6</f>
        <v>区画［整地］</v>
      </c>
      <c r="BI104" s="61"/>
      <c r="BJ104" s="57">
        <f>CODE!M6</f>
        <v>2</v>
      </c>
      <c r="BK104" s="57">
        <f>CODE!N6</f>
        <v>2015</v>
      </c>
      <c r="BL104" s="57">
        <f>CODE!O6</f>
        <v>27</v>
      </c>
      <c r="BM104" s="22"/>
    </row>
    <row r="105" spans="51:65" ht="18" customHeight="1" x14ac:dyDescent="0.15">
      <c r="AY105" s="21"/>
      <c r="AZ105" s="61"/>
      <c r="BA105" s="61"/>
      <c r="BB105" s="61"/>
      <c r="BC105" s="57">
        <f>CODE!F7</f>
        <v>3</v>
      </c>
      <c r="BD105" s="57" t="str">
        <f>CODE!G7</f>
        <v>検査専門員</v>
      </c>
      <c r="BE105" s="57" t="str">
        <f>CODE!H7</f>
        <v>坂上　誠</v>
      </c>
      <c r="BF105" s="61"/>
      <c r="BG105" s="57">
        <f>CODE!J7</f>
        <v>3</v>
      </c>
      <c r="BH105" s="57" t="str">
        <f>CODE!K7</f>
        <v>区画［整地・暗渠］</v>
      </c>
      <c r="BI105" s="61"/>
      <c r="BJ105" s="57">
        <f>CODE!M7</f>
        <v>3</v>
      </c>
      <c r="BK105" s="57">
        <f>CODE!N7</f>
        <v>2016</v>
      </c>
      <c r="BL105" s="57">
        <f>CODE!O7</f>
        <v>28</v>
      </c>
      <c r="BM105" s="22"/>
    </row>
    <row r="106" spans="51:65" ht="18" customHeight="1" x14ac:dyDescent="0.15">
      <c r="AY106" s="21"/>
      <c r="AZ106" s="69" t="str">
        <f>CODE!C8</f>
        <v>振興局名</v>
      </c>
      <c r="BA106" s="71"/>
      <c r="BB106" s="61"/>
      <c r="BC106" s="57">
        <f>CODE!F8</f>
        <v>4</v>
      </c>
      <c r="BD106" s="57">
        <f>CODE!G8</f>
        <v>0</v>
      </c>
      <c r="BE106" s="57">
        <f>CODE!H8</f>
        <v>0</v>
      </c>
      <c r="BF106" s="61"/>
      <c r="BG106" s="57">
        <f>CODE!J8</f>
        <v>4</v>
      </c>
      <c r="BH106" s="57" t="str">
        <f>CODE!K8</f>
        <v>区画［整地・暗渠・客土］</v>
      </c>
      <c r="BI106" s="61"/>
      <c r="BJ106" s="57">
        <f>CODE!M8</f>
        <v>4</v>
      </c>
      <c r="BK106" s="57">
        <f>CODE!N8</f>
        <v>2017</v>
      </c>
      <c r="BL106" s="57">
        <f>CODE!O8</f>
        <v>29</v>
      </c>
      <c r="BM106" s="22"/>
    </row>
    <row r="107" spans="51:65" ht="18" customHeight="1" x14ac:dyDescent="0.15">
      <c r="AY107" s="21"/>
      <c r="AZ107" s="57">
        <f>CODE!C9</f>
        <v>0</v>
      </c>
      <c r="BA107" s="57">
        <f>CODE!D9</f>
        <v>0</v>
      </c>
      <c r="BB107" s="61"/>
      <c r="BC107" s="57">
        <f>CODE!F9</f>
        <v>5</v>
      </c>
      <c r="BD107" s="57">
        <f>CODE!G9</f>
        <v>0</v>
      </c>
      <c r="BE107" s="57">
        <f>CODE!H9</f>
        <v>0</v>
      </c>
      <c r="BF107" s="61"/>
      <c r="BG107" s="57">
        <f>CODE!J9</f>
        <v>5</v>
      </c>
      <c r="BH107" s="57" t="str">
        <f>CODE!K9</f>
        <v>区画［整地・客土］</v>
      </c>
      <c r="BI107" s="61"/>
      <c r="BJ107" s="57">
        <f>CODE!M9</f>
        <v>5</v>
      </c>
      <c r="BK107" s="57">
        <f>CODE!N9</f>
        <v>2018</v>
      </c>
      <c r="BL107" s="57">
        <f>CODE!O9</f>
        <v>30</v>
      </c>
      <c r="BM107" s="22"/>
    </row>
    <row r="108" spans="51:65" ht="18" customHeight="1" x14ac:dyDescent="0.15">
      <c r="AY108" s="21"/>
      <c r="AZ108" s="57">
        <f>CODE!C10</f>
        <v>1</v>
      </c>
      <c r="BA108" s="57" t="str">
        <f>CODE!D10&amp;" 振 興 局"</f>
        <v>空 知 総 合 振 興 局</v>
      </c>
      <c r="BB108" s="61"/>
      <c r="BC108" s="57">
        <f>CODE!F10</f>
        <v>6</v>
      </c>
      <c r="BD108" s="57">
        <f>CODE!G10</f>
        <v>0</v>
      </c>
      <c r="BE108" s="57">
        <f>CODE!H10</f>
        <v>0</v>
      </c>
      <c r="BF108" s="61"/>
      <c r="BG108" s="57">
        <f>CODE!J10</f>
        <v>6</v>
      </c>
      <c r="BH108" s="57" t="str">
        <f>CODE!K10</f>
        <v>区画［暗渠］</v>
      </c>
      <c r="BI108" s="61"/>
      <c r="BJ108" s="57">
        <f>CODE!M10</f>
        <v>6</v>
      </c>
      <c r="BK108" s="57">
        <f>CODE!N10</f>
        <v>2019</v>
      </c>
      <c r="BL108" s="57">
        <f>CODE!O10</f>
        <v>31</v>
      </c>
      <c r="BM108" s="22"/>
    </row>
    <row r="109" spans="51:65" ht="18" customHeight="1" x14ac:dyDescent="0.15">
      <c r="AY109" s="21"/>
      <c r="AZ109" s="57">
        <f>CODE!C11</f>
        <v>2</v>
      </c>
      <c r="BA109" s="57" t="str">
        <f>CODE!D11&amp;" 振 興 局"</f>
        <v>石 狩 振 興 局</v>
      </c>
      <c r="BB109" s="61"/>
      <c r="BC109" s="57">
        <f>CODE!F11</f>
        <v>7</v>
      </c>
      <c r="BD109" s="57">
        <f>CODE!G11</f>
        <v>0</v>
      </c>
      <c r="BE109" s="57">
        <f>CODE!H11</f>
        <v>0</v>
      </c>
      <c r="BF109" s="61"/>
      <c r="BG109" s="57">
        <f>CODE!J11</f>
        <v>7</v>
      </c>
      <c r="BH109" s="57" t="str">
        <f>CODE!K11</f>
        <v>区画［客土］</v>
      </c>
      <c r="BI109" s="61"/>
      <c r="BJ109" s="57">
        <f>CODE!M11</f>
        <v>7</v>
      </c>
      <c r="BK109" s="57">
        <f>CODE!N11</f>
        <v>2020</v>
      </c>
      <c r="BL109" s="57">
        <f>CODE!O11</f>
        <v>32</v>
      </c>
      <c r="BM109" s="22"/>
    </row>
    <row r="110" spans="51:65" ht="18" customHeight="1" x14ac:dyDescent="0.15">
      <c r="AY110" s="21"/>
      <c r="AZ110" s="57">
        <f>CODE!C12</f>
        <v>3</v>
      </c>
      <c r="BA110" s="57" t="str">
        <f>CODE!D12&amp;" 振 興 局"</f>
        <v>後 志 総 合 振 興 局</v>
      </c>
      <c r="BB110" s="61"/>
      <c r="BC110" s="57">
        <f>CODE!F12</f>
        <v>8</v>
      </c>
      <c r="BD110" s="57">
        <f>CODE!G12</f>
        <v>0</v>
      </c>
      <c r="BE110" s="57">
        <f>CODE!H12</f>
        <v>0</v>
      </c>
      <c r="BF110" s="61"/>
      <c r="BG110" s="57">
        <f>CODE!J12</f>
        <v>8</v>
      </c>
      <c r="BH110" s="57" t="str">
        <f>CODE!K12</f>
        <v>区画［客土・畦畦盛土］</v>
      </c>
      <c r="BI110" s="61"/>
      <c r="BJ110" s="57">
        <f>CODE!M12</f>
        <v>8</v>
      </c>
      <c r="BK110" s="57">
        <f>CODE!N12</f>
        <v>2021</v>
      </c>
      <c r="BL110" s="57">
        <f>CODE!O12</f>
        <v>33</v>
      </c>
      <c r="BM110" s="22"/>
    </row>
    <row r="111" spans="51:65" ht="18" customHeight="1" x14ac:dyDescent="0.15">
      <c r="AY111" s="21"/>
      <c r="AZ111" s="57">
        <f>CODE!C13</f>
        <v>4</v>
      </c>
      <c r="BA111" s="57" t="str">
        <f>CODE!D13&amp;" 振 興 局"</f>
        <v>胆 振 総 合 振 興 局</v>
      </c>
      <c r="BB111" s="61"/>
      <c r="BC111" s="39">
        <f>IF($AO$37&lt;&gt;0,MATCH($AO$37,$BD$102:$BD$110,0)-1,0)</f>
        <v>0</v>
      </c>
      <c r="BD111" s="61"/>
      <c r="BE111" s="61"/>
      <c r="BF111" s="61"/>
      <c r="BG111" s="57">
        <f>CODE!J13</f>
        <v>9</v>
      </c>
      <c r="BH111" s="57" t="str">
        <f>CODE!K13</f>
        <v>区画［暗渠・客土］</v>
      </c>
      <c r="BI111" s="61"/>
      <c r="BJ111" s="57">
        <f>CODE!M13</f>
        <v>9</v>
      </c>
      <c r="BK111" s="57">
        <f>CODE!N13</f>
        <v>2022</v>
      </c>
      <c r="BL111" s="57">
        <f>CODE!O13</f>
        <v>34</v>
      </c>
      <c r="BM111" s="22"/>
    </row>
    <row r="112" spans="51:65" ht="18" customHeight="1" x14ac:dyDescent="0.15">
      <c r="AY112" s="21"/>
      <c r="AZ112" s="57">
        <f>CODE!C14</f>
        <v>5</v>
      </c>
      <c r="BA112" s="57" t="str">
        <f>CODE!D14&amp;" 振 興 局"</f>
        <v>日 高 振 興 局</v>
      </c>
      <c r="BB112" s="61"/>
      <c r="BC112" s="61"/>
      <c r="BD112" s="61"/>
      <c r="BE112" s="61"/>
      <c r="BF112" s="61"/>
      <c r="BG112" s="57">
        <f>CODE!J14</f>
        <v>10</v>
      </c>
      <c r="BH112" s="57" t="str">
        <f>CODE!K14</f>
        <v>暗きょ排水</v>
      </c>
      <c r="BI112" s="61"/>
      <c r="BJ112" s="57">
        <f>CODE!M14</f>
        <v>10</v>
      </c>
      <c r="BK112" s="57">
        <f>CODE!N14</f>
        <v>2023</v>
      </c>
      <c r="BL112" s="57">
        <f>CODE!O14</f>
        <v>35</v>
      </c>
      <c r="BM112" s="22"/>
    </row>
    <row r="113" spans="51:65" ht="18" customHeight="1" x14ac:dyDescent="0.15">
      <c r="AY113" s="21"/>
      <c r="AZ113" s="57">
        <f>CODE!C15</f>
        <v>6</v>
      </c>
      <c r="BA113" s="57" t="str">
        <f>CODE!D15&amp;" 振 興 局"</f>
        <v>渡 島 総 合 振 興 局</v>
      </c>
      <c r="BB113" s="61"/>
      <c r="BC113" s="61"/>
      <c r="BD113" s="61"/>
      <c r="BE113" s="61"/>
      <c r="BF113" s="61"/>
      <c r="BG113" s="57">
        <f>CODE!J15</f>
        <v>11</v>
      </c>
      <c r="BH113" s="57" t="str">
        <f>CODE!K15</f>
        <v>客土工</v>
      </c>
      <c r="BI113" s="61"/>
      <c r="BJ113" s="39">
        <f>IF($BP$8&lt;&gt;0,MATCH($BP$8,$BK$102:$BK$112,0)-1,0)</f>
        <v>3</v>
      </c>
      <c r="BK113" s="61"/>
      <c r="BL113" s="61"/>
      <c r="BM113" s="22"/>
    </row>
    <row r="114" spans="51:65" ht="18" customHeight="1" x14ac:dyDescent="0.15">
      <c r="AY114" s="21"/>
      <c r="AZ114" s="57">
        <f>CODE!C16</f>
        <v>7</v>
      </c>
      <c r="BA114" s="57" t="str">
        <f>CODE!D16&amp;" 振 興 局"</f>
        <v>檜 山 振 興 局</v>
      </c>
      <c r="BB114" s="61"/>
      <c r="BC114" s="61"/>
      <c r="BD114" s="61"/>
      <c r="BE114" s="61"/>
      <c r="BF114" s="61"/>
      <c r="BG114" s="57">
        <f>CODE!J16</f>
        <v>12</v>
      </c>
      <c r="BH114" s="57" t="str">
        <f>CODE!K16</f>
        <v>暗きょ排水・客土工</v>
      </c>
      <c r="BI114" s="61"/>
      <c r="BJ114" s="39">
        <f>IF($BP$51&lt;&gt;0,MATCH($BP$51,$BK$102:$BK$112,0)-1,0)</f>
        <v>0</v>
      </c>
      <c r="BK114" s="61"/>
      <c r="BL114" s="61"/>
      <c r="BM114" s="22"/>
    </row>
    <row r="115" spans="51:65" ht="18" customHeight="1" x14ac:dyDescent="0.15">
      <c r="AY115" s="21"/>
      <c r="AZ115" s="57">
        <f>CODE!C17</f>
        <v>8</v>
      </c>
      <c r="BA115" s="57" t="str">
        <f>CODE!D17&amp;" 振 興 局"</f>
        <v>上 川 総 合 振 興 局</v>
      </c>
      <c r="BB115" s="61"/>
      <c r="BC115" s="61"/>
      <c r="BD115" s="61"/>
      <c r="BE115" s="61"/>
      <c r="BF115" s="61"/>
      <c r="BG115" s="57">
        <f>CODE!J17</f>
        <v>13</v>
      </c>
      <c r="BH115" s="57" t="str">
        <f>CODE!K17</f>
        <v>暗きょ排水［湧水処理］</v>
      </c>
      <c r="BI115" s="61"/>
      <c r="BJ115" s="61"/>
      <c r="BK115" s="61"/>
      <c r="BL115" s="61"/>
      <c r="BM115" s="22"/>
    </row>
    <row r="116" spans="51:65" ht="18" customHeight="1" x14ac:dyDescent="0.15">
      <c r="AY116" s="21"/>
      <c r="AZ116" s="57">
        <f>CODE!C18</f>
        <v>9</v>
      </c>
      <c r="BA116" s="57" t="str">
        <f>CODE!D18&amp;" 振 興 局"</f>
        <v>留 萌 振 興 局</v>
      </c>
      <c r="BB116" s="61"/>
      <c r="BC116" s="61"/>
      <c r="BD116" s="61"/>
      <c r="BE116" s="61"/>
      <c r="BF116" s="61"/>
      <c r="BG116" s="57">
        <f>CODE!J18</f>
        <v>14</v>
      </c>
      <c r="BH116" s="57">
        <f>CODE!K18</f>
        <v>0</v>
      </c>
      <c r="BI116" s="61"/>
      <c r="BJ116" s="61"/>
      <c r="BK116" s="61"/>
      <c r="BL116" s="61"/>
      <c r="BM116" s="22"/>
    </row>
    <row r="117" spans="51:65" ht="18" customHeight="1" x14ac:dyDescent="0.15">
      <c r="AY117" s="21"/>
      <c r="AZ117" s="57">
        <f>CODE!C19</f>
        <v>10</v>
      </c>
      <c r="BA117" s="57" t="str">
        <f>CODE!D19&amp;" 振 興 局"</f>
        <v>宗 谷 総 合 振 興 局</v>
      </c>
      <c r="BB117" s="61"/>
      <c r="BC117" s="61"/>
      <c r="BD117" s="61"/>
      <c r="BE117" s="61"/>
      <c r="BF117" s="61"/>
      <c r="BG117" s="57">
        <f>CODE!J19</f>
        <v>15</v>
      </c>
      <c r="BH117" s="57">
        <f>CODE!K19</f>
        <v>0</v>
      </c>
      <c r="BI117" s="61"/>
      <c r="BJ117" s="61"/>
      <c r="BK117" s="61"/>
      <c r="BL117" s="61"/>
      <c r="BM117" s="22"/>
    </row>
    <row r="118" spans="51:65" ht="18" customHeight="1" x14ac:dyDescent="0.15">
      <c r="AY118" s="21"/>
      <c r="AZ118" s="57">
        <f>CODE!C20</f>
        <v>11</v>
      </c>
      <c r="BA118" s="57" t="str">
        <f>CODE!D20&amp;" 振 興 局"</f>
        <v>オ ホ ー ツ ク 総 合 振 興 局</v>
      </c>
      <c r="BB118" s="61"/>
      <c r="BC118" s="61"/>
      <c r="BD118" s="61"/>
      <c r="BE118" s="61"/>
      <c r="BF118" s="61"/>
      <c r="BG118" s="61"/>
      <c r="BH118" s="61"/>
      <c r="BI118" s="61"/>
      <c r="BJ118" s="61"/>
      <c r="BK118" s="61"/>
      <c r="BL118" s="61"/>
      <c r="BM118" s="22"/>
    </row>
    <row r="119" spans="51:65" ht="18" customHeight="1" x14ac:dyDescent="0.15">
      <c r="AY119" s="21"/>
      <c r="AZ119" s="57">
        <f>CODE!C21</f>
        <v>12</v>
      </c>
      <c r="BA119" s="57" t="str">
        <f>CODE!D21&amp;" 振 興 局"</f>
        <v>十 勝 総 合 振 興 局</v>
      </c>
      <c r="BB119" s="61"/>
      <c r="BC119" s="61"/>
      <c r="BD119" s="61"/>
      <c r="BE119" s="61"/>
      <c r="BF119" s="61"/>
      <c r="BG119" s="98" t="str">
        <f>CODE!J21</f>
        <v>備考</v>
      </c>
      <c r="BH119" s="99"/>
      <c r="BI119" s="61"/>
      <c r="BJ119" s="61"/>
      <c r="BK119" s="61"/>
      <c r="BL119" s="61"/>
      <c r="BM119" s="22"/>
    </row>
    <row r="120" spans="51:65" ht="18" customHeight="1" x14ac:dyDescent="0.15">
      <c r="AY120" s="21"/>
      <c r="AZ120" s="57">
        <f>CODE!C22</f>
        <v>13</v>
      </c>
      <c r="BA120" s="57" t="str">
        <f>CODE!D22&amp;" 振 興 局"</f>
        <v>釧 路 総 合 振 興 局</v>
      </c>
      <c r="BB120" s="61"/>
      <c r="BC120" s="61"/>
      <c r="BD120" s="61"/>
      <c r="BE120" s="61"/>
      <c r="BF120" s="61"/>
      <c r="BG120" s="97">
        <f>CODE!J22</f>
        <v>0</v>
      </c>
      <c r="BH120" s="97">
        <f>CODE!K22</f>
        <v>0</v>
      </c>
      <c r="BI120" s="61"/>
      <c r="BJ120" s="61"/>
      <c r="BK120" s="61"/>
      <c r="BL120" s="61"/>
      <c r="BM120" s="22"/>
    </row>
    <row r="121" spans="51:65" ht="18" customHeight="1" x14ac:dyDescent="0.15">
      <c r="AY121" s="21"/>
      <c r="AZ121" s="57">
        <f>CODE!C23</f>
        <v>14</v>
      </c>
      <c r="BA121" s="57" t="str">
        <f>CODE!D23&amp;" 振 興 局"</f>
        <v>根 室 振 興 局</v>
      </c>
      <c r="BB121" s="61"/>
      <c r="BC121" s="61"/>
      <c r="BD121" s="61"/>
      <c r="BE121" s="61"/>
      <c r="BF121" s="61"/>
      <c r="BG121" s="97">
        <f>CODE!J23</f>
        <v>1</v>
      </c>
      <c r="BH121" s="97" t="str">
        <f>CODE!K23</f>
        <v>詳細は別紙による</v>
      </c>
      <c r="BI121" s="61"/>
      <c r="BJ121" s="61"/>
      <c r="BK121" s="61"/>
      <c r="BL121" s="61"/>
      <c r="BM121" s="22"/>
    </row>
    <row r="122" spans="51:65" ht="4.5" customHeight="1" thickBot="1" x14ac:dyDescent="0.2">
      <c r="AY122" s="36"/>
      <c r="AZ122" s="37"/>
      <c r="BA122" s="37"/>
      <c r="BB122" s="37"/>
      <c r="BC122" s="37"/>
      <c r="BD122" s="37"/>
      <c r="BE122" s="37"/>
      <c r="BF122" s="37"/>
      <c r="BG122" s="37"/>
      <c r="BH122" s="37"/>
      <c r="BI122" s="37"/>
      <c r="BJ122" s="37"/>
      <c r="BK122" s="37"/>
      <c r="BL122" s="37"/>
      <c r="BM122" s="38"/>
    </row>
  </sheetData>
  <mergeCells count="97">
    <mergeCell ref="AA45:AD46"/>
    <mergeCell ref="AA43:AD44"/>
    <mergeCell ref="AE45:AH46"/>
    <mergeCell ref="S43:V44"/>
    <mergeCell ref="W43:Z44"/>
    <mergeCell ref="R13:T13"/>
    <mergeCell ref="D23:I23"/>
    <mergeCell ref="D22:I22"/>
    <mergeCell ref="D24:I24"/>
    <mergeCell ref="W45:Z46"/>
    <mergeCell ref="S34:V35"/>
    <mergeCell ref="D30:AI30"/>
    <mergeCell ref="K45:N46"/>
    <mergeCell ref="J22:O22"/>
    <mergeCell ref="P22:U22"/>
    <mergeCell ref="J23:O23"/>
    <mergeCell ref="O45:R46"/>
    <mergeCell ref="S45:V46"/>
    <mergeCell ref="E34:J34"/>
    <mergeCell ref="E45:J46"/>
    <mergeCell ref="AE43:AH44"/>
    <mergeCell ref="R11:T11"/>
    <mergeCell ref="AB21:AI21"/>
    <mergeCell ref="AB22:AI22"/>
    <mergeCell ref="AB23:AI23"/>
    <mergeCell ref="AB24:AI24"/>
    <mergeCell ref="U14:AH14"/>
    <mergeCell ref="V23:Y23"/>
    <mergeCell ref="V21:Y21"/>
    <mergeCell ref="P23:U23"/>
    <mergeCell ref="G16:Z16"/>
    <mergeCell ref="U12:AH12"/>
    <mergeCell ref="U11:AH11"/>
    <mergeCell ref="U13:AH13"/>
    <mergeCell ref="V22:Y22"/>
    <mergeCell ref="D20:I20"/>
    <mergeCell ref="Z22:AA22"/>
    <mergeCell ref="Z51:AI51"/>
    <mergeCell ref="D41:AI41"/>
    <mergeCell ref="AO5:AP5"/>
    <mergeCell ref="Z8:AI8"/>
    <mergeCell ref="AO10:AP10"/>
    <mergeCell ref="D7:AI7"/>
    <mergeCell ref="Z21:AA21"/>
    <mergeCell ref="P19:U19"/>
    <mergeCell ref="AA16:AD16"/>
    <mergeCell ref="V19:AA19"/>
    <mergeCell ref="AB20:AI20"/>
    <mergeCell ref="V20:Y20"/>
    <mergeCell ref="Z20:AA20"/>
    <mergeCell ref="D21:I21"/>
    <mergeCell ref="J20:O20"/>
    <mergeCell ref="D19:I19"/>
    <mergeCell ref="U53:X53"/>
    <mergeCell ref="U52:X52"/>
    <mergeCell ref="AD52:AH52"/>
    <mergeCell ref="AD53:AH53"/>
    <mergeCell ref="Y52:AC52"/>
    <mergeCell ref="Y53:AC53"/>
    <mergeCell ref="AP43:AP44"/>
    <mergeCell ref="O37:X37"/>
    <mergeCell ref="O34:R35"/>
    <mergeCell ref="AN43:AN44"/>
    <mergeCell ref="J24:O24"/>
    <mergeCell ref="K34:N35"/>
    <mergeCell ref="K43:N44"/>
    <mergeCell ref="O43:R44"/>
    <mergeCell ref="K32:N33"/>
    <mergeCell ref="O32:R33"/>
    <mergeCell ref="AA34:AD35"/>
    <mergeCell ref="W34:Z35"/>
    <mergeCell ref="E35:J35"/>
    <mergeCell ref="E43:J44"/>
    <mergeCell ref="E32:J32"/>
    <mergeCell ref="E33:J33"/>
    <mergeCell ref="V24:Y24"/>
    <mergeCell ref="AO43:AO44"/>
    <mergeCell ref="Z24:AA24"/>
    <mergeCell ref="AE34:AH35"/>
    <mergeCell ref="S32:V33"/>
    <mergeCell ref="W32:Z33"/>
    <mergeCell ref="AA32:AD33"/>
    <mergeCell ref="AE32:AH33"/>
    <mergeCell ref="P24:U24"/>
    <mergeCell ref="D16:F16"/>
    <mergeCell ref="J19:O19"/>
    <mergeCell ref="D18:AI18"/>
    <mergeCell ref="P20:U20"/>
    <mergeCell ref="J21:O21"/>
    <mergeCell ref="AB19:AI19"/>
    <mergeCell ref="AF16:AH16"/>
    <mergeCell ref="P21:U21"/>
    <mergeCell ref="AO14:AP14"/>
    <mergeCell ref="AO13:AP13"/>
    <mergeCell ref="AO12:AP12"/>
    <mergeCell ref="AO11:AP11"/>
    <mergeCell ref="Z23:AA23"/>
  </mergeCells>
  <phoneticPr fontId="1"/>
  <dataValidations count="5">
    <dataValidation type="list" allowBlank="1" showInputMessage="1" showErrorMessage="1" sqref="AO10:AP10">
      <formula1>$BA$102:$BA$104</formula1>
    </dataValidation>
    <dataValidation type="list" allowBlank="1" showInputMessage="1" showErrorMessage="1" sqref="P20:U24">
      <formula1>$BH$102:$BH$117</formula1>
    </dataValidation>
    <dataValidation type="list" allowBlank="1" showInputMessage="1" showErrorMessage="1" sqref="AO37">
      <formula1>$BD$102:$BD$110</formula1>
    </dataValidation>
    <dataValidation type="list" allowBlank="1" showInputMessage="1" showErrorMessage="1" sqref="AO5:AP5">
      <formula1>$BA$107:$BA$121</formula1>
    </dataValidation>
    <dataValidation type="list" allowBlank="1" showInputMessage="1" showErrorMessage="1" sqref="AB20:AI24">
      <formula1>$BH$120:$BH$121</formula1>
    </dataValidation>
  </dataValidations>
  <pageMargins left="0.98425196850393704" right="0.39370078740157483" top="0.59055118110236227" bottom="0.39370078740157483" header="0.39370078740157483" footer="0.39370078740157483"/>
  <pageSetup paperSize="9" scale="89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CE110"/>
  <sheetViews>
    <sheetView showGridLines="0" showZeros="0" zoomScaleNormal="100" workbookViewId="0">
      <selection activeCell="AN9" sqref="AN9"/>
    </sheetView>
  </sheetViews>
  <sheetFormatPr defaultColWidth="2.625" defaultRowHeight="18" customHeight="1" x14ac:dyDescent="0.15"/>
  <cols>
    <col min="1" max="2" width="0.875" style="17" customWidth="1"/>
    <col min="3" max="3" width="2.625" style="17" customWidth="1"/>
    <col min="4" max="4" width="3.75" style="17" customWidth="1"/>
    <col min="5" max="21" width="2.875" style="17" customWidth="1"/>
    <col min="22" max="23" width="3.875" style="17" customWidth="1"/>
    <col min="24" max="24" width="2.875" style="17" customWidth="1"/>
    <col min="25" max="26" width="1.875" style="17" customWidth="1"/>
    <col min="27" max="29" width="2.875" style="17" customWidth="1"/>
    <col min="30" max="30" width="1.875" style="17" customWidth="1"/>
    <col min="31" max="31" width="3.625" style="17" customWidth="1"/>
    <col min="32" max="33" width="2.875" style="17" customWidth="1"/>
    <col min="34" max="34" width="2.375" style="17" customWidth="1"/>
    <col min="35" max="35" width="3.625" style="17" customWidth="1"/>
    <col min="36" max="36" width="2.75" style="17" customWidth="1"/>
    <col min="37" max="37" width="0.875" style="17" customWidth="1"/>
    <col min="38" max="38" width="2.625" style="17" customWidth="1"/>
    <col min="39" max="39" width="0.75" style="17" customWidth="1"/>
    <col min="40" max="44" width="11.625" style="17" customWidth="1"/>
    <col min="45" max="45" width="0.75" style="17" customWidth="1"/>
    <col min="46" max="46" width="2.625" style="17"/>
    <col min="47" max="47" width="2.625" style="17" customWidth="1"/>
    <col min="48" max="65" width="2.625" style="17"/>
    <col min="66" max="66" width="8.625" style="17" customWidth="1"/>
    <col min="67" max="67" width="40.625" style="17" customWidth="1"/>
    <col min="68" max="68" width="2.625" style="17"/>
    <col min="69" max="69" width="10.625" style="17" customWidth="1"/>
    <col min="70" max="70" width="30.625" style="17" customWidth="1"/>
    <col min="71" max="71" width="2.625" style="17"/>
    <col min="72" max="72" width="10.625" style="17" customWidth="1"/>
    <col min="73" max="73" width="40.5" style="17" customWidth="1"/>
    <col min="74" max="74" width="2.625" style="17"/>
    <col min="75" max="75" width="10.625" style="17" customWidth="1"/>
    <col min="76" max="76" width="20.625" style="17" customWidth="1"/>
    <col min="77" max="77" width="2.625" style="17"/>
    <col min="78" max="78" width="10.625" style="17" customWidth="1"/>
    <col min="79" max="79" width="40.625" style="17" customWidth="1"/>
    <col min="80" max="80" width="2.625" style="17"/>
    <col min="81" max="81" width="12.625" style="17" customWidth="1"/>
    <col min="82" max="82" width="6.625" style="17" customWidth="1"/>
    <col min="83" max="83" width="40.625" style="17" customWidth="1"/>
    <col min="84" max="16384" width="2.625" style="17"/>
  </cols>
  <sheetData>
    <row r="1" spans="2:83" ht="4.5" customHeight="1" thickBot="1" x14ac:dyDescent="0.2"/>
    <row r="2" spans="2:83" ht="4.5" customHeight="1" x14ac:dyDescent="0.15">
      <c r="B2" s="18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20"/>
      <c r="AM2" s="18"/>
      <c r="AN2" s="19"/>
      <c r="AO2" s="19"/>
      <c r="AP2" s="19"/>
      <c r="AQ2" s="19"/>
      <c r="AR2" s="19"/>
      <c r="AS2" s="20"/>
    </row>
    <row r="3" spans="2:83" ht="36" customHeight="1" x14ac:dyDescent="0.15">
      <c r="B3" s="21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22"/>
      <c r="AM3" s="21"/>
      <c r="AN3" s="80"/>
      <c r="AO3" s="80"/>
      <c r="AP3" s="80"/>
      <c r="AQ3" s="80"/>
      <c r="AR3" s="80"/>
      <c r="AS3" s="22"/>
    </row>
    <row r="4" spans="2:83" ht="18" customHeight="1" x14ac:dyDescent="0.15">
      <c r="B4" s="21"/>
      <c r="C4" s="80" t="s">
        <v>71</v>
      </c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22"/>
      <c r="AM4" s="21"/>
      <c r="AN4" s="80"/>
      <c r="AO4" s="80"/>
      <c r="AP4" s="80"/>
      <c r="AQ4" s="80"/>
      <c r="AR4" s="80"/>
      <c r="AS4" s="22"/>
    </row>
    <row r="5" spans="2:83" ht="126" customHeight="1" x14ac:dyDescent="0.15">
      <c r="B5" s="21"/>
      <c r="C5" s="85"/>
      <c r="D5" s="140" t="s">
        <v>72</v>
      </c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  <c r="AH5" s="140"/>
      <c r="AI5" s="140"/>
      <c r="AJ5" s="86"/>
      <c r="AK5" s="22"/>
      <c r="AM5" s="21"/>
      <c r="AN5" s="171" t="s">
        <v>211</v>
      </c>
      <c r="AO5" s="171"/>
      <c r="AP5" s="171"/>
      <c r="AQ5" s="171"/>
      <c r="AR5" s="171"/>
      <c r="AS5" s="22"/>
    </row>
    <row r="6" spans="2:83" ht="18" customHeight="1" x14ac:dyDescent="0.15">
      <c r="B6" s="21"/>
      <c r="C6" s="23"/>
      <c r="D6" s="104" t="s">
        <v>2</v>
      </c>
      <c r="E6" s="104"/>
      <c r="F6" s="104"/>
      <c r="G6" s="172" t="str">
        <f>'1号様式'!$G$16</f>
        <v>中山間　○○地区　第1工区</v>
      </c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04" t="s">
        <v>14</v>
      </c>
      <c r="AB6" s="104"/>
      <c r="AC6" s="104"/>
      <c r="AD6" s="104"/>
      <c r="AE6" s="28" t="s">
        <v>15</v>
      </c>
      <c r="AF6" s="104">
        <f>'1号様式'!$AF$16</f>
        <v>1111</v>
      </c>
      <c r="AG6" s="104"/>
      <c r="AH6" s="104"/>
      <c r="AI6" s="82" t="s">
        <v>13</v>
      </c>
      <c r="AJ6" s="81"/>
      <c r="AK6" s="22"/>
      <c r="AM6" s="21"/>
      <c r="AN6" s="105" t="s">
        <v>204</v>
      </c>
      <c r="AO6" s="105"/>
      <c r="AP6" s="105"/>
      <c r="AQ6" s="105"/>
      <c r="AR6" s="105"/>
      <c r="AS6" s="22"/>
    </row>
    <row r="7" spans="2:83" ht="18" customHeight="1" x14ac:dyDescent="0.15">
      <c r="B7" s="21"/>
      <c r="C7" s="23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1"/>
      <c r="AK7" s="22"/>
      <c r="AM7" s="21"/>
      <c r="AN7" s="105"/>
      <c r="AO7" s="105"/>
      <c r="AP7" s="105"/>
      <c r="AQ7" s="105"/>
      <c r="AR7" s="105"/>
      <c r="AS7" s="22"/>
    </row>
    <row r="8" spans="2:83" ht="45" customHeight="1" x14ac:dyDescent="0.15">
      <c r="B8" s="21"/>
      <c r="C8" s="23"/>
      <c r="D8" s="173" t="s">
        <v>73</v>
      </c>
      <c r="E8" s="174"/>
      <c r="F8" s="174"/>
      <c r="G8" s="174"/>
      <c r="H8" s="174"/>
      <c r="I8" s="174"/>
      <c r="J8" s="174"/>
      <c r="K8" s="174"/>
      <c r="L8" s="174"/>
      <c r="M8" s="175"/>
      <c r="N8" s="173" t="s">
        <v>74</v>
      </c>
      <c r="O8" s="174"/>
      <c r="P8" s="174"/>
      <c r="Q8" s="174"/>
      <c r="R8" s="174"/>
      <c r="S8" s="174"/>
      <c r="T8" s="174"/>
      <c r="U8" s="174"/>
      <c r="V8" s="174"/>
      <c r="W8" s="175"/>
      <c r="X8" s="173" t="s">
        <v>12</v>
      </c>
      <c r="Y8" s="174"/>
      <c r="Z8" s="174"/>
      <c r="AA8" s="174"/>
      <c r="AB8" s="174"/>
      <c r="AC8" s="174"/>
      <c r="AD8" s="174"/>
      <c r="AE8" s="174"/>
      <c r="AF8" s="174"/>
      <c r="AG8" s="174"/>
      <c r="AH8" s="174"/>
      <c r="AI8" s="175"/>
      <c r="AJ8" s="81"/>
      <c r="AK8" s="22"/>
      <c r="AM8" s="21"/>
      <c r="AN8" s="87" t="s">
        <v>205</v>
      </c>
      <c r="AO8" s="87" t="s">
        <v>208</v>
      </c>
      <c r="AP8" s="88" t="s">
        <v>209</v>
      </c>
      <c r="AQ8" s="89" t="s">
        <v>206</v>
      </c>
      <c r="AR8" s="84" t="s">
        <v>207</v>
      </c>
      <c r="AS8" s="22"/>
    </row>
    <row r="9" spans="2:83" ht="30" customHeight="1" x14ac:dyDescent="0.15">
      <c r="B9" s="21"/>
      <c r="C9" s="23"/>
      <c r="D9" s="170" t="str">
        <f ca="1">IF($BZ9=0,'1号様式'!$P20,IF(AND($BZ9&gt;0,$BZ9&lt;1000),OFFSET($BQ$8,MATCH($BZ9,$BQ$9:$BQ$15,0),1,1,1),IF(AND($BZ9&gt;=1000,$BZ9&lt;100000),OFFSET($BW$8,MATCH($BZ9,$BW$9:$BW$11,0),1,1,1),0)))</f>
        <v>区画整理</v>
      </c>
      <c r="E9" s="170"/>
      <c r="F9" s="170"/>
      <c r="G9" s="170"/>
      <c r="H9" s="170"/>
      <c r="I9" s="170"/>
      <c r="J9" s="170"/>
      <c r="K9" s="170"/>
      <c r="L9" s="170"/>
      <c r="M9" s="170"/>
      <c r="N9" s="167" t="str">
        <f>$CE9</f>
        <v xml:space="preserve"> 1.00ha</v>
      </c>
      <c r="O9" s="168"/>
      <c r="P9" s="168"/>
      <c r="Q9" s="168"/>
      <c r="R9" s="168"/>
      <c r="S9" s="168"/>
      <c r="T9" s="168"/>
      <c r="U9" s="168"/>
      <c r="V9" s="168"/>
      <c r="W9" s="169"/>
      <c r="X9" s="170" t="str">
        <f>'1号様式'!$J20&amp;"  "&amp;'1号様式'!$D20</f>
        <v>1-1-1  ○○　○○</v>
      </c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81"/>
      <c r="AK9" s="22"/>
      <c r="AM9" s="21"/>
      <c r="AN9" s="92"/>
      <c r="AO9" s="92"/>
      <c r="AP9" s="93"/>
      <c r="AQ9" s="94"/>
      <c r="AR9" s="92"/>
      <c r="AS9" s="22"/>
      <c r="BN9" s="90">
        <f>IF(AND($AN9&lt;&gt;0,$AO9&lt;&gt;0,$AP9&lt;&gt;0),$AN$109+$AO$109+$AP$109,IF(AND($AN9&lt;&gt;0,$AO9&lt;&gt;0,$AP9=0),$AN$109+$AO$109,IF(AND($AN9&lt;&gt;0,$AO9=0,$AP9&lt;&gt;0),$AN$109+$AP$109,IF(AND($AN9=0,$AO9&lt;&gt;0,$AP9&lt;&gt;0),$AO$109+$AP$109,IF(AND($AN9&lt;&gt;0,$AO9=0,$AP9=0),$AN$109,IF(AND($AN9=0,$AO9&lt;&gt;0,$AP9=0),$AO$109,IF(AND($AN9=0,$AO9=0,$AP9&lt;&gt;0),$AP$109,0)))))))</f>
        <v>0</v>
      </c>
      <c r="BO9" s="17">
        <f>IF($BN9=$BQ$9,"整 "&amp;FIXED($AN9,2)&amp;"ha",IF($BN9=$BQ$10,"暗 "&amp;FIXED($AO9,2)&amp;"ha",IF($BN9=$BQ$11,"整 "&amp;FIXED($AN9,2)&amp;"ha・暗 "&amp;FIXED($AO9,2)&amp;"ha",IF($BN9=$BQ$12,"客 "&amp;FIXED($AP9,2)&amp;"ha",IF($BN9=$BQ$13,"整 "&amp;FIXED($AN9,2)&amp;"ha・客 "&amp;FIXED($AP9,2)&amp;"ha",IF($BN9=$BQ$14,"暗 "&amp;FIXED($AO9,2)&amp;"ha・客 "&amp;FIXED($AP9,2)&amp;"ha",IF($BN9=$BQ$15,"整 "&amp;FIXED($AN9,2)&amp;"ha・暗 "&amp;FIXED($AO9,2)&amp;"ha・客 "&amp;FIXED($AP9,2)&amp;"ha",0)))))))</f>
        <v>0</v>
      </c>
      <c r="BQ9" s="90">
        <v>1</v>
      </c>
      <c r="BR9" s="17" t="str">
        <f>CODE!K6</f>
        <v>区画［整地］</v>
      </c>
      <c r="BT9" s="90">
        <f>IF(AND($AQ9&lt;&gt;0,$AR9&lt;&gt;0),$AQ$109+$AR$109,IF(AND($AQ9&lt;&gt;0,$AR9=0),$AQ$109,IF(AND($AQ9=0,$AR9&lt;&gt;0),$AR$109,0)))</f>
        <v>0</v>
      </c>
      <c r="BU9" s="17">
        <f>IF($BT9=$BW$9,"暗 "&amp;FIXED($AQ9,2)&amp;"ha",IF($BT9=$BW$10,"客 "&amp;FIXED($AR9,2)&amp;"ha",IF($BT9=$BW$11,"暗 "&amp;FIXED($AQ9,2)&amp;"ha・客 "&amp;FIXED($AR9,2)&amp;"ha",0)))</f>
        <v>0</v>
      </c>
      <c r="BW9" s="90">
        <v>1000</v>
      </c>
      <c r="BX9" s="17" t="str">
        <f>CODE!K14</f>
        <v>暗きょ排水</v>
      </c>
      <c r="BZ9" s="90">
        <f>MAX($BN9,$BT9)</f>
        <v>0</v>
      </c>
      <c r="CA9" s="17">
        <f>IF(AND($BZ9&gt;0,$BZ9&lt;1000)," "&amp;$BO9,IF($BZ9&gt;=1000," "&amp;$BU9,0))</f>
        <v>0</v>
      </c>
      <c r="CC9" s="17">
        <f>'1号様式'!$V20</f>
        <v>1</v>
      </c>
      <c r="CD9" s="17" t="str">
        <f>'1号様式'!$Z20</f>
        <v>ha</v>
      </c>
      <c r="CE9" s="17" t="str">
        <f>IF(AND($CC9="1式",$BZ9=0)," "&amp;$CC9,IF(AND($CC9&lt;&gt;0,$BZ9=0)," "&amp;FIXED($CC9,2)&amp;$CD9,IF(AND($CC9&lt;&gt;0,$BZ9&lt;&gt;0),$CA9,0)))</f>
        <v xml:space="preserve"> 1.00ha</v>
      </c>
    </row>
    <row r="10" spans="2:83" ht="30" customHeight="1" x14ac:dyDescent="0.15">
      <c r="B10" s="21"/>
      <c r="C10" s="23"/>
      <c r="D10" s="162" t="str">
        <f ca="1">IF($BZ10=0,'1号様式'!$P21,IF(AND($BZ10&gt;0,$BZ10&lt;1000),OFFSET($BQ$8,MATCH($BZ10,$BQ$9:$BQ$15,0),1,1,1),IF(AND($BZ10&gt;=1000,$BZ10&lt;100000),OFFSET($BW$8,MATCH($BZ10,$BW$9:$BW$11,0),1,1,1),0)))</f>
        <v>暗きょ排水</v>
      </c>
      <c r="E10" s="162"/>
      <c r="F10" s="162"/>
      <c r="G10" s="162"/>
      <c r="H10" s="162"/>
      <c r="I10" s="162"/>
      <c r="J10" s="162"/>
      <c r="K10" s="162"/>
      <c r="L10" s="162"/>
      <c r="M10" s="162"/>
      <c r="N10" s="164" t="str">
        <f>$CE10</f>
        <v xml:space="preserve"> 2.00ha</v>
      </c>
      <c r="O10" s="165"/>
      <c r="P10" s="165"/>
      <c r="Q10" s="165"/>
      <c r="R10" s="165"/>
      <c r="S10" s="165"/>
      <c r="T10" s="165"/>
      <c r="U10" s="165"/>
      <c r="V10" s="165"/>
      <c r="W10" s="166"/>
      <c r="X10" s="162" t="str">
        <f>'1号様式'!$J21&amp;"  "&amp;'1号様式'!$D21</f>
        <v>1-1-2  ○○　○○</v>
      </c>
      <c r="Y10" s="162"/>
      <c r="Z10" s="162"/>
      <c r="AA10" s="162"/>
      <c r="AB10" s="162"/>
      <c r="AC10" s="162"/>
      <c r="AD10" s="162"/>
      <c r="AE10" s="162"/>
      <c r="AF10" s="162"/>
      <c r="AG10" s="162"/>
      <c r="AH10" s="162"/>
      <c r="AI10" s="162"/>
      <c r="AJ10" s="81"/>
      <c r="AK10" s="22"/>
      <c r="AM10" s="21"/>
      <c r="AN10" s="92"/>
      <c r="AO10" s="92"/>
      <c r="AP10" s="93"/>
      <c r="AQ10" s="94"/>
      <c r="AR10" s="92"/>
      <c r="AS10" s="22"/>
      <c r="BN10" s="90">
        <f>IF(AND($AN10&lt;&gt;0,$AO10&lt;&gt;0,$AP10&lt;&gt;0),$AN$109+$AO$109+$AP$109,IF(AND($AN10&lt;&gt;0,$AO10&lt;&gt;0,$AP10=0),$AN$109+$AO$109,IF(AND($AN10&lt;&gt;0,$AO10=0,$AP10&lt;&gt;0),$AN$109+$AP$109,IF(AND($AN10=0,$AO10&lt;&gt;0,$AP10&lt;&gt;0),$AO$109+$AP$109,IF(AND($AN10&lt;&gt;0,$AO10=0,$AP10=0),$AN$109,IF(AND($AN10=0,$AO10&lt;&gt;0,$AP10=0),$AO$109,IF(AND($AN10=0,$AO10=0,$AP10&lt;&gt;0),$AP$109,0)))))))</f>
        <v>0</v>
      </c>
      <c r="BO10" s="17">
        <f>IF($BN10=$BQ$9,"整 "&amp;FIXED($AN10,2)&amp;"ha",IF($BN10=$BQ$10,"暗 "&amp;FIXED($AO10,2)&amp;"ha",IF($BN10=$BQ$11,"整 "&amp;FIXED($AN10,2)&amp;"ha・暗 "&amp;FIXED($AO10,2)&amp;"ha",IF($BN10=$BQ$12,"客 "&amp;FIXED($AP10,2)&amp;"ha",IF($BN10=$BQ$13,"整 "&amp;FIXED($AN10,2)&amp;"ha・客 "&amp;FIXED($AP10,2)&amp;"ha",IF($BN10=$BQ$14,"暗 "&amp;FIXED($AO10,2)&amp;"ha・客 "&amp;FIXED($AP10,2)&amp;"ha",IF($BN10=$BQ$15,"整 "&amp;FIXED($AN10,2)&amp;"ha・暗 "&amp;FIXED($AO10,2)&amp;"ha・客 "&amp;FIXED($AP10,2)&amp;"ha",0)))))))</f>
        <v>0</v>
      </c>
      <c r="BQ10" s="17">
        <v>10</v>
      </c>
      <c r="BR10" s="17" t="str">
        <f>CODE!K10</f>
        <v>区画［暗渠］</v>
      </c>
      <c r="BT10" s="90">
        <f>IF(AND($AQ10&lt;&gt;0,$AR10&lt;&gt;0),$AQ$109+$AR$109,IF(AND($AQ10&lt;&gt;0,$AR10=0),$AQ$109,IF(AND($AQ10=0,$AR10&lt;&gt;0),$AR$109,0)))</f>
        <v>0</v>
      </c>
      <c r="BU10" s="17">
        <f>IF($BT10=$BW$9,"暗 "&amp;FIXED($AQ10,2)&amp;"ha",IF($BT10=$BW$10,"客 "&amp;FIXED($AR10,2)&amp;"ha",IF($BT10=$BW$11,"暗 "&amp;FIXED($AQ10,2)&amp;"ha・客 "&amp;FIXED($AR10,2)&amp;"ha",0)))</f>
        <v>0</v>
      </c>
      <c r="BW10" s="90">
        <v>10000</v>
      </c>
      <c r="BX10" s="17" t="str">
        <f>CODE!K15</f>
        <v>客土工</v>
      </c>
      <c r="BZ10" s="90">
        <f>MAX($BN10,$BT10)</f>
        <v>0</v>
      </c>
      <c r="CA10" s="17">
        <f>IF(AND($BZ10&gt;0,$BZ10&lt;1000)," "&amp;$BO10,IF($BZ10&gt;=1000," "&amp;$BU10,0))</f>
        <v>0</v>
      </c>
      <c r="CC10" s="17">
        <f>'1号様式'!$V21</f>
        <v>2</v>
      </c>
      <c r="CD10" s="17" t="str">
        <f>'1号様式'!$Z21</f>
        <v>ha</v>
      </c>
      <c r="CE10" s="17" t="str">
        <f>IF(AND($CC10="1式",$BZ10=0)," "&amp;$CC10,IF(AND($CC10&lt;&gt;0,$BZ10=0)," "&amp;FIXED($CC10,2)&amp;$CD10,IF(AND($CC10&lt;&gt;0,$BZ10&lt;&gt;0),$CA10,0)))</f>
        <v xml:space="preserve"> 2.00ha</v>
      </c>
    </row>
    <row r="11" spans="2:83" ht="30" customHeight="1" x14ac:dyDescent="0.15">
      <c r="B11" s="21"/>
      <c r="C11" s="23"/>
      <c r="D11" s="162" t="str">
        <f ca="1">IF($BZ11=0,'1号様式'!$P22,IF(AND($BZ11&gt;0,$BZ11&lt;1000),OFFSET($BQ$8,MATCH($BZ11,$BQ$9:$BQ$15,0),1,1,1),IF(AND($BZ11&gt;=1000,$BZ11&lt;100000),OFFSET($BW$8,MATCH($BZ11,$BW$9:$BW$11,0),1,1,1),0)))</f>
        <v>客土工</v>
      </c>
      <c r="E11" s="162"/>
      <c r="F11" s="162"/>
      <c r="G11" s="162"/>
      <c r="H11" s="162"/>
      <c r="I11" s="162"/>
      <c r="J11" s="162"/>
      <c r="K11" s="162"/>
      <c r="L11" s="162"/>
      <c r="M11" s="162"/>
      <c r="N11" s="164" t="str">
        <f>$CE11</f>
        <v xml:space="preserve"> 3.00ha</v>
      </c>
      <c r="O11" s="165"/>
      <c r="P11" s="165"/>
      <c r="Q11" s="165"/>
      <c r="R11" s="165"/>
      <c r="S11" s="165"/>
      <c r="T11" s="165"/>
      <c r="U11" s="165"/>
      <c r="V11" s="165"/>
      <c r="W11" s="166"/>
      <c r="X11" s="162" t="str">
        <f>'1号様式'!$J22&amp;"  "&amp;'1号様式'!$D22</f>
        <v>2-1-1  ○○　○○</v>
      </c>
      <c r="Y11" s="162"/>
      <c r="Z11" s="162"/>
      <c r="AA11" s="162"/>
      <c r="AB11" s="162"/>
      <c r="AC11" s="162"/>
      <c r="AD11" s="162"/>
      <c r="AE11" s="162"/>
      <c r="AF11" s="162"/>
      <c r="AG11" s="162"/>
      <c r="AH11" s="162"/>
      <c r="AI11" s="162"/>
      <c r="AJ11" s="81"/>
      <c r="AK11" s="22"/>
      <c r="AM11" s="21"/>
      <c r="AN11" s="92"/>
      <c r="AO11" s="92"/>
      <c r="AP11" s="93"/>
      <c r="AQ11" s="94"/>
      <c r="AR11" s="92"/>
      <c r="AS11" s="22"/>
      <c r="BN11" s="90">
        <f>IF(AND($AN11&lt;&gt;0,$AO11&lt;&gt;0,$AP11&lt;&gt;0),$AN$109+$AO$109+$AP$109,IF(AND($AN11&lt;&gt;0,$AO11&lt;&gt;0,$AP11=0),$AN$109+$AO$109,IF(AND($AN11&lt;&gt;0,$AO11=0,$AP11&lt;&gt;0),$AN$109+$AP$109,IF(AND($AN11=0,$AO11&lt;&gt;0,$AP11&lt;&gt;0),$AO$109+$AP$109,IF(AND($AN11&lt;&gt;0,$AO11=0,$AP11=0),$AN$109,IF(AND($AN11=0,$AO11&lt;&gt;0,$AP11=0),$AO$109,IF(AND($AN11=0,$AO11=0,$AP11&lt;&gt;0),$AP$109,0)))))))</f>
        <v>0</v>
      </c>
      <c r="BO11" s="17">
        <f>IF($BN11=$BQ$9,"整 "&amp;FIXED($AN11,2)&amp;"ha",IF($BN11=$BQ$10,"暗 "&amp;FIXED($AO11,2)&amp;"ha",IF($BN11=$BQ$11,"整 "&amp;FIXED($AN11,2)&amp;"ha・暗 "&amp;FIXED($AO11,2)&amp;"ha",IF($BN11=$BQ$12,"客 "&amp;FIXED($AP11,2)&amp;"ha",IF($BN11=$BQ$13,"整 "&amp;FIXED($AN11,2)&amp;"ha・客 "&amp;FIXED($AP11,2)&amp;"ha",IF($BN11=$BQ$14,"暗 "&amp;FIXED($AO11,2)&amp;"ha・客 "&amp;FIXED($AP11,2)&amp;"ha",IF($BN11=$BQ$15,"整 "&amp;FIXED($AN11,2)&amp;"ha・暗 "&amp;FIXED($AO11,2)&amp;"ha・客 "&amp;FIXED($AP11,2)&amp;"ha",0)))))))</f>
        <v>0</v>
      </c>
      <c r="BQ11" s="17">
        <v>11</v>
      </c>
      <c r="BR11" s="17" t="str">
        <f>CODE!K7</f>
        <v>区画［整地・暗渠］</v>
      </c>
      <c r="BT11" s="90">
        <f>IF(AND($AQ11&lt;&gt;0,$AR11&lt;&gt;0),$AQ$109+$AR$109,IF(AND($AQ11&lt;&gt;0,$AR11=0),$AQ$109,IF(AND($AQ11=0,$AR11&lt;&gt;0),$AR$109,0)))</f>
        <v>0</v>
      </c>
      <c r="BU11" s="17">
        <f>IF($BT11=$BW$9,"暗 "&amp;FIXED($AQ11,2)&amp;"ha",IF($BT11=$BW$10,"客 "&amp;FIXED($AR11,2)&amp;"ha",IF($BT11=$BW$11,"暗 "&amp;FIXED($AQ11,2)&amp;"ha・客 "&amp;FIXED($AR11,2)&amp;"ha",0)))</f>
        <v>0</v>
      </c>
      <c r="BW11" s="90">
        <v>11000</v>
      </c>
      <c r="BX11" s="17" t="str">
        <f>CODE!K16</f>
        <v>暗きょ排水・客土工</v>
      </c>
      <c r="BZ11" s="90">
        <f>MAX($BN11,$BT11)</f>
        <v>0</v>
      </c>
      <c r="CA11" s="17">
        <f>IF(AND($BZ11&gt;0,$BZ11&lt;1000)," "&amp;$BO11,IF($BZ11&gt;=1000," "&amp;$BU11,0))</f>
        <v>0</v>
      </c>
      <c r="CC11" s="17">
        <f>'1号様式'!$V22</f>
        <v>3</v>
      </c>
      <c r="CD11" s="17" t="str">
        <f>'1号様式'!$Z22</f>
        <v>ha</v>
      </c>
      <c r="CE11" s="17" t="str">
        <f>IF(AND($CC11="1式",$BZ11=0)," "&amp;$CC11,IF(AND($CC11&lt;&gt;0,$BZ11=0)," "&amp;FIXED($CC11,2)&amp;$CD11,IF(AND($CC11&lt;&gt;0,$BZ11&lt;&gt;0),$CA11,0)))</f>
        <v xml:space="preserve"> 3.00ha</v>
      </c>
    </row>
    <row r="12" spans="2:83" ht="30" customHeight="1" x14ac:dyDescent="0.15">
      <c r="B12" s="21"/>
      <c r="C12" s="23"/>
      <c r="D12" s="162">
        <f ca="1">IF($BZ12=0,'1号様式'!$P23,IF(AND($BZ12&gt;0,$BZ12&lt;1000),OFFSET($BQ$8,MATCH($BZ12,$BQ$9:$BQ$15,0),1,1,1),IF(AND($BZ12&gt;=1000,$BZ12&lt;100000),OFFSET($BW$8,MATCH($BZ12,$BW$9:$BW$11,0),1,1,1),0)))</f>
        <v>0</v>
      </c>
      <c r="E12" s="162"/>
      <c r="F12" s="162"/>
      <c r="G12" s="162"/>
      <c r="H12" s="162"/>
      <c r="I12" s="162"/>
      <c r="J12" s="162"/>
      <c r="K12" s="162"/>
      <c r="L12" s="162"/>
      <c r="M12" s="162"/>
      <c r="N12" s="164">
        <f>$CE12</f>
        <v>0</v>
      </c>
      <c r="O12" s="165"/>
      <c r="P12" s="165"/>
      <c r="Q12" s="165"/>
      <c r="R12" s="165"/>
      <c r="S12" s="165"/>
      <c r="T12" s="165"/>
      <c r="U12" s="165"/>
      <c r="V12" s="165"/>
      <c r="W12" s="166"/>
      <c r="X12" s="162" t="str">
        <f>'1号様式'!$J23&amp;"  "&amp;'1号様式'!$D23</f>
        <v xml:space="preserve">  </v>
      </c>
      <c r="Y12" s="162"/>
      <c r="Z12" s="162"/>
      <c r="AA12" s="162"/>
      <c r="AB12" s="162"/>
      <c r="AC12" s="162"/>
      <c r="AD12" s="162"/>
      <c r="AE12" s="162"/>
      <c r="AF12" s="162"/>
      <c r="AG12" s="162"/>
      <c r="AH12" s="162"/>
      <c r="AI12" s="162"/>
      <c r="AJ12" s="81"/>
      <c r="AK12" s="22"/>
      <c r="AM12" s="21"/>
      <c r="AN12" s="92"/>
      <c r="AO12" s="92"/>
      <c r="AP12" s="93"/>
      <c r="AQ12" s="94"/>
      <c r="AR12" s="92"/>
      <c r="AS12" s="22"/>
      <c r="BN12" s="90">
        <f>IF(AND($AN12&lt;&gt;0,$AO12&lt;&gt;0,$AP12&lt;&gt;0),$AN$109+$AO$109+$AP$109,IF(AND($AN12&lt;&gt;0,$AO12&lt;&gt;0,$AP12=0),$AN$109+$AO$109,IF(AND($AN12&lt;&gt;0,$AO12=0,$AP12&lt;&gt;0),$AN$109+$AP$109,IF(AND($AN12=0,$AO12&lt;&gt;0,$AP12&lt;&gt;0),$AO$109+$AP$109,IF(AND($AN12&lt;&gt;0,$AO12=0,$AP12=0),$AN$109,IF(AND($AN12=0,$AO12&lt;&gt;0,$AP12=0),$AO$109,IF(AND($AN12=0,$AO12=0,$AP12&lt;&gt;0),$AP$109,0)))))))</f>
        <v>0</v>
      </c>
      <c r="BO12" s="17">
        <f>IF($BN12=$BQ$9,"整 "&amp;FIXED($AN12,2)&amp;"ha",IF($BN12=$BQ$10,"暗 "&amp;FIXED($AO12,2)&amp;"ha",IF($BN12=$BQ$11,"整 "&amp;FIXED($AN12,2)&amp;"ha・暗 "&amp;FIXED($AO12,2)&amp;"ha",IF($BN12=$BQ$12,"客 "&amp;FIXED($AP12,2)&amp;"ha",IF($BN12=$BQ$13,"整 "&amp;FIXED($AN12,2)&amp;"ha・客 "&amp;FIXED($AP12,2)&amp;"ha",IF($BN12=$BQ$14,"暗 "&amp;FIXED($AO12,2)&amp;"ha・客 "&amp;FIXED($AP12,2)&amp;"ha",IF($BN12=$BQ$15,"整 "&amp;FIXED($AN12,2)&amp;"ha・暗 "&amp;FIXED($AO12,2)&amp;"ha・客 "&amp;FIXED($AP12,2)&amp;"ha",0)))))))</f>
        <v>0</v>
      </c>
      <c r="BQ12" s="17">
        <v>100</v>
      </c>
      <c r="BR12" s="17" t="str">
        <f>CODE!K11</f>
        <v>区画［客土］</v>
      </c>
      <c r="BT12" s="90">
        <f>IF(AND($AQ12&lt;&gt;0,$AR12&lt;&gt;0),$AQ$109+$AR$109,IF(AND($AQ12&lt;&gt;0,$AR12=0),$AQ$109,IF(AND($AQ12=0,$AR12&lt;&gt;0),$AR$109,0)))</f>
        <v>0</v>
      </c>
      <c r="BU12" s="17">
        <f>IF($BT12=$BW$9,"暗 "&amp;FIXED($AQ12,2)&amp;"ha",IF($BT12=$BW$10,"客 "&amp;FIXED($AR12,2)&amp;"ha",IF($BT12=$BW$11,"暗 "&amp;FIXED($AQ12,2)&amp;"ha・客 "&amp;FIXED($AR12,2)&amp;"ha",0)))</f>
        <v>0</v>
      </c>
      <c r="BZ12" s="90">
        <f>MAX($BN12,$BT12)</f>
        <v>0</v>
      </c>
      <c r="CA12" s="17">
        <f>IF(AND($BZ12&gt;0,$BZ12&lt;1000)," "&amp;$BO12,IF($BZ12&gt;=1000," "&amp;$BU12,0))</f>
        <v>0</v>
      </c>
      <c r="CC12" s="17">
        <f>'1号様式'!$V23</f>
        <v>0</v>
      </c>
      <c r="CD12" s="17" t="str">
        <f>'1号様式'!$Z23</f>
        <v/>
      </c>
      <c r="CE12" s="17">
        <f>IF(AND($CC12="1式",$BZ12=0)," "&amp;$CC12,IF(AND($CC12&lt;&gt;0,$BZ12=0)," "&amp;FIXED($CC12,2)&amp;$CD12,IF(AND($CC12&lt;&gt;0,$BZ12&lt;&gt;0),$CA12,0)))</f>
        <v>0</v>
      </c>
    </row>
    <row r="13" spans="2:83" ht="30" customHeight="1" x14ac:dyDescent="0.15">
      <c r="B13" s="21"/>
      <c r="C13" s="23"/>
      <c r="D13" s="162">
        <f ca="1">IF($BZ13=0,'1号様式'!$P24,IF(AND($BZ13&gt;0,$BZ13&lt;1000),OFFSET($BQ$8,MATCH($BZ13,$BQ$9:$BQ$15,0),1,1,1),IF(AND($BZ13&gt;=1000,$BZ13&lt;100000),OFFSET($BW$8,MATCH($BZ13,$BW$9:$BW$11,0),1,1,1),0)))</f>
        <v>0</v>
      </c>
      <c r="E13" s="162"/>
      <c r="F13" s="162"/>
      <c r="G13" s="162"/>
      <c r="H13" s="162"/>
      <c r="I13" s="162"/>
      <c r="J13" s="162"/>
      <c r="K13" s="162"/>
      <c r="L13" s="162"/>
      <c r="M13" s="162"/>
      <c r="N13" s="164">
        <f>$CE13</f>
        <v>0</v>
      </c>
      <c r="O13" s="165"/>
      <c r="P13" s="165"/>
      <c r="Q13" s="165"/>
      <c r="R13" s="165"/>
      <c r="S13" s="165"/>
      <c r="T13" s="165"/>
      <c r="U13" s="165"/>
      <c r="V13" s="165"/>
      <c r="W13" s="166"/>
      <c r="X13" s="162" t="str">
        <f>'1号様式'!$J24&amp;"  "&amp;'1号様式'!$D24</f>
        <v xml:space="preserve">  </v>
      </c>
      <c r="Y13" s="162"/>
      <c r="Z13" s="162"/>
      <c r="AA13" s="162"/>
      <c r="AB13" s="162"/>
      <c r="AC13" s="162"/>
      <c r="AD13" s="162"/>
      <c r="AE13" s="162"/>
      <c r="AF13" s="162"/>
      <c r="AG13" s="162"/>
      <c r="AH13" s="162"/>
      <c r="AI13" s="162"/>
      <c r="AJ13" s="81"/>
      <c r="AK13" s="22"/>
      <c r="AM13" s="21"/>
      <c r="AN13" s="92"/>
      <c r="AO13" s="92"/>
      <c r="AP13" s="93"/>
      <c r="AQ13" s="94"/>
      <c r="AR13" s="92"/>
      <c r="AS13" s="22"/>
      <c r="BN13" s="90">
        <f>IF(AND($AN13&lt;&gt;0,$AO13&lt;&gt;0,$AP13&lt;&gt;0),$AN$109+$AO$109+$AP$109,IF(AND($AN13&lt;&gt;0,$AO13&lt;&gt;0,$AP13=0),$AN$109+$AO$109,IF(AND($AN13&lt;&gt;0,$AO13=0,$AP13&lt;&gt;0),$AN$109+$AP$109,IF(AND($AN13=0,$AO13&lt;&gt;0,$AP13&lt;&gt;0),$AO$109+$AP$109,IF(AND($AN13&lt;&gt;0,$AO13=0,$AP13=0),$AN$109,IF(AND($AN13=0,$AO13&lt;&gt;0,$AP13=0),$AO$109,IF(AND($AN13=0,$AO13=0,$AP13&lt;&gt;0),$AP$109,0)))))))</f>
        <v>0</v>
      </c>
      <c r="BO13" s="17">
        <f>IF($BN13=$BQ$9,"整 "&amp;FIXED($AN13,2)&amp;"ha",IF($BN13=$BQ$10,"暗 "&amp;FIXED($AO13,2)&amp;"ha",IF($BN13=$BQ$11,"整 "&amp;FIXED($AN13,2)&amp;"ha・暗 "&amp;FIXED($AO13,2)&amp;"ha",IF($BN13=$BQ$12,"客 "&amp;FIXED($AP13,2)&amp;"ha",IF($BN13=$BQ$13,"整 "&amp;FIXED($AN13,2)&amp;"ha・客 "&amp;FIXED($AP13,2)&amp;"ha",IF($BN13=$BQ$14,"暗 "&amp;FIXED($AO13,2)&amp;"ha・客 "&amp;FIXED($AP13,2)&amp;"ha",IF($BN13=$BQ$15,"整 "&amp;FIXED($AN13,2)&amp;"ha・暗 "&amp;FIXED($AO13,2)&amp;"ha・客 "&amp;FIXED($AP13,2)&amp;"ha",0)))))))</f>
        <v>0</v>
      </c>
      <c r="BQ13" s="17">
        <v>101</v>
      </c>
      <c r="BR13" s="17" t="str">
        <f>CODE!K9</f>
        <v>区画［整地・客土］</v>
      </c>
      <c r="BT13" s="90">
        <f>IF(AND($AQ13&lt;&gt;0,$AR13&lt;&gt;0),$AQ$109+$AR$109,IF(AND($AQ13&lt;&gt;0,$AR13=0),$AQ$109,IF(AND($AQ13=0,$AR13&lt;&gt;0),$AR$109,0)))</f>
        <v>0</v>
      </c>
      <c r="BU13" s="17">
        <f>IF($BT13=$BW$9,"暗 "&amp;FIXED($AQ13,2)&amp;"ha",IF($BT13=$BW$10,"客 "&amp;FIXED($AR13,2)&amp;"ha",IF($BT13=$BW$11,"暗 "&amp;FIXED($AQ13,2)&amp;"ha・客 "&amp;FIXED($AR13,2)&amp;"ha",0)))</f>
        <v>0</v>
      </c>
      <c r="BZ13" s="90">
        <f>MAX($BN13,$BT13)</f>
        <v>0</v>
      </c>
      <c r="CA13" s="17">
        <f>IF(AND($BZ13&gt;0,$BZ13&lt;1000)," "&amp;$BO13,IF($BZ13&gt;=1000," "&amp;$BU13,0))</f>
        <v>0</v>
      </c>
      <c r="CC13" s="17">
        <f>'1号様式'!$V24</f>
        <v>0</v>
      </c>
      <c r="CD13" s="17" t="str">
        <f>'1号様式'!$Z24</f>
        <v/>
      </c>
      <c r="CE13" s="17">
        <f>IF(AND($CC13="1式",$BZ13=0)," "&amp;$CC13,IF(AND($CC13&lt;&gt;0,$BZ13=0)," "&amp;FIXED($CC13,2)&amp;$CD13,IF(AND($CC13&lt;&gt;0,$BZ13&lt;&gt;0),$CA13,0)))</f>
        <v>0</v>
      </c>
    </row>
    <row r="14" spans="2:83" ht="30" customHeight="1" thickBot="1" x14ac:dyDescent="0.2">
      <c r="B14" s="21"/>
      <c r="C14" s="23"/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2"/>
      <c r="Y14" s="162"/>
      <c r="Z14" s="162"/>
      <c r="AA14" s="162"/>
      <c r="AB14" s="162"/>
      <c r="AC14" s="162"/>
      <c r="AD14" s="162"/>
      <c r="AE14" s="162"/>
      <c r="AF14" s="162"/>
      <c r="AG14" s="162"/>
      <c r="AH14" s="162"/>
      <c r="AI14" s="162"/>
      <c r="AJ14" s="81"/>
      <c r="AK14" s="22"/>
      <c r="AM14" s="36"/>
      <c r="AN14" s="37"/>
      <c r="AO14" s="37"/>
      <c r="AP14" s="37"/>
      <c r="AQ14" s="37"/>
      <c r="AR14" s="37"/>
      <c r="AS14" s="38"/>
      <c r="BQ14" s="17">
        <v>110</v>
      </c>
      <c r="BR14" s="17" t="str">
        <f>CODE!K13</f>
        <v>区画［暗渠・客土］</v>
      </c>
    </row>
    <row r="15" spans="2:83" ht="30" customHeight="1" x14ac:dyDescent="0.15">
      <c r="B15" s="21"/>
      <c r="C15" s="23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2"/>
      <c r="Y15" s="162"/>
      <c r="Z15" s="162"/>
      <c r="AA15" s="162"/>
      <c r="AB15" s="162"/>
      <c r="AC15" s="162"/>
      <c r="AD15" s="162"/>
      <c r="AE15" s="162"/>
      <c r="AF15" s="162"/>
      <c r="AG15" s="162"/>
      <c r="AH15" s="162"/>
      <c r="AI15" s="162"/>
      <c r="AJ15" s="81"/>
      <c r="AK15" s="22"/>
      <c r="BQ15" s="17">
        <v>111</v>
      </c>
      <c r="BR15" s="17" t="str">
        <f>CODE!K8</f>
        <v>区画［整地・暗渠・客土］</v>
      </c>
    </row>
    <row r="16" spans="2:83" ht="30" customHeight="1" x14ac:dyDescent="0.15">
      <c r="B16" s="21"/>
      <c r="C16" s="23"/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2"/>
      <c r="Y16" s="162"/>
      <c r="Z16" s="162"/>
      <c r="AA16" s="162"/>
      <c r="AB16" s="162"/>
      <c r="AC16" s="162"/>
      <c r="AD16" s="162"/>
      <c r="AE16" s="162"/>
      <c r="AF16" s="162"/>
      <c r="AG16" s="162"/>
      <c r="AH16" s="162"/>
      <c r="AI16" s="162"/>
      <c r="AJ16" s="81"/>
      <c r="AK16" s="22"/>
    </row>
    <row r="17" spans="2:37" ht="30" customHeight="1" x14ac:dyDescent="0.15">
      <c r="B17" s="21"/>
      <c r="C17" s="23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81"/>
      <c r="AK17" s="22"/>
    </row>
    <row r="18" spans="2:37" ht="30" customHeight="1" x14ac:dyDescent="0.15">
      <c r="B18" s="21"/>
      <c r="C18" s="23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2"/>
      <c r="Y18" s="162"/>
      <c r="Z18" s="162"/>
      <c r="AA18" s="162"/>
      <c r="AB18" s="162"/>
      <c r="AC18" s="162"/>
      <c r="AD18" s="162"/>
      <c r="AE18" s="162"/>
      <c r="AF18" s="162"/>
      <c r="AG18" s="162"/>
      <c r="AH18" s="162"/>
      <c r="AI18" s="162"/>
      <c r="AJ18" s="81"/>
      <c r="AK18" s="22"/>
    </row>
    <row r="19" spans="2:37" ht="30" customHeight="1" x14ac:dyDescent="0.15">
      <c r="B19" s="21"/>
      <c r="C19" s="23"/>
      <c r="D19" s="162"/>
      <c r="E19" s="162"/>
      <c r="F19" s="162"/>
      <c r="G19" s="162"/>
      <c r="H19" s="162"/>
      <c r="I19" s="162"/>
      <c r="J19" s="162"/>
      <c r="K19" s="162"/>
      <c r="L19" s="162"/>
      <c r="M19" s="162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2"/>
      <c r="Y19" s="162"/>
      <c r="Z19" s="162"/>
      <c r="AA19" s="162"/>
      <c r="AB19" s="162"/>
      <c r="AC19" s="162"/>
      <c r="AD19" s="162"/>
      <c r="AE19" s="162"/>
      <c r="AF19" s="162"/>
      <c r="AG19" s="162"/>
      <c r="AH19" s="162"/>
      <c r="AI19" s="162"/>
      <c r="AJ19" s="81"/>
      <c r="AK19" s="22"/>
    </row>
    <row r="20" spans="2:37" ht="30" customHeight="1" x14ac:dyDescent="0.15">
      <c r="B20" s="21"/>
      <c r="C20" s="23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2"/>
      <c r="Y20" s="162"/>
      <c r="Z20" s="162"/>
      <c r="AA20" s="162"/>
      <c r="AB20" s="162"/>
      <c r="AC20" s="162"/>
      <c r="AD20" s="162"/>
      <c r="AE20" s="162"/>
      <c r="AF20" s="162"/>
      <c r="AG20" s="162"/>
      <c r="AH20" s="162"/>
      <c r="AI20" s="162"/>
      <c r="AJ20" s="81"/>
      <c r="AK20" s="22"/>
    </row>
    <row r="21" spans="2:37" ht="30" customHeight="1" x14ac:dyDescent="0.15">
      <c r="B21" s="21"/>
      <c r="C21" s="23"/>
      <c r="D21" s="162"/>
      <c r="E21" s="162"/>
      <c r="F21" s="162"/>
      <c r="G21" s="162"/>
      <c r="H21" s="162"/>
      <c r="I21" s="162"/>
      <c r="J21" s="162"/>
      <c r="K21" s="162"/>
      <c r="L21" s="162"/>
      <c r="M21" s="162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2"/>
      <c r="Y21" s="162"/>
      <c r="Z21" s="162"/>
      <c r="AA21" s="162"/>
      <c r="AB21" s="162"/>
      <c r="AC21" s="162"/>
      <c r="AD21" s="162"/>
      <c r="AE21" s="162"/>
      <c r="AF21" s="162"/>
      <c r="AG21" s="162"/>
      <c r="AH21" s="162"/>
      <c r="AI21" s="162"/>
      <c r="AJ21" s="81"/>
      <c r="AK21" s="22"/>
    </row>
    <row r="22" spans="2:37" ht="30" customHeight="1" x14ac:dyDescent="0.15">
      <c r="B22" s="21"/>
      <c r="C22" s="23"/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2"/>
      <c r="Y22" s="162"/>
      <c r="Z22" s="162"/>
      <c r="AA22" s="162"/>
      <c r="AB22" s="162"/>
      <c r="AC22" s="162"/>
      <c r="AD22" s="162"/>
      <c r="AE22" s="162"/>
      <c r="AF22" s="162"/>
      <c r="AG22" s="162"/>
      <c r="AH22" s="162"/>
      <c r="AI22" s="162"/>
      <c r="AJ22" s="81"/>
      <c r="AK22" s="22"/>
    </row>
    <row r="23" spans="2:37" ht="30" customHeight="1" x14ac:dyDescent="0.15">
      <c r="B23" s="21"/>
      <c r="C23" s="23"/>
      <c r="D23" s="162"/>
      <c r="E23" s="162"/>
      <c r="F23" s="162"/>
      <c r="G23" s="162"/>
      <c r="H23" s="162"/>
      <c r="I23" s="162"/>
      <c r="J23" s="162"/>
      <c r="K23" s="162"/>
      <c r="L23" s="162"/>
      <c r="M23" s="162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2"/>
      <c r="Y23" s="162"/>
      <c r="Z23" s="162"/>
      <c r="AA23" s="162"/>
      <c r="AB23" s="162"/>
      <c r="AC23" s="162"/>
      <c r="AD23" s="162"/>
      <c r="AE23" s="162"/>
      <c r="AF23" s="162"/>
      <c r="AG23" s="162"/>
      <c r="AH23" s="162"/>
      <c r="AI23" s="162"/>
      <c r="AJ23" s="81"/>
      <c r="AK23" s="22"/>
    </row>
    <row r="24" spans="2:37" ht="30" customHeight="1" x14ac:dyDescent="0.15">
      <c r="B24" s="21"/>
      <c r="C24" s="23"/>
      <c r="D24" s="162"/>
      <c r="E24" s="162"/>
      <c r="F24" s="162"/>
      <c r="G24" s="162"/>
      <c r="H24" s="162"/>
      <c r="I24" s="162"/>
      <c r="J24" s="162"/>
      <c r="K24" s="162"/>
      <c r="L24" s="162"/>
      <c r="M24" s="162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2"/>
      <c r="Y24" s="162"/>
      <c r="Z24" s="162"/>
      <c r="AA24" s="162"/>
      <c r="AB24" s="162"/>
      <c r="AC24" s="162"/>
      <c r="AD24" s="162"/>
      <c r="AE24" s="162"/>
      <c r="AF24" s="162"/>
      <c r="AG24" s="162"/>
      <c r="AH24" s="162"/>
      <c r="AI24" s="162"/>
      <c r="AJ24" s="81"/>
      <c r="AK24" s="22"/>
    </row>
    <row r="25" spans="2:37" ht="30" customHeight="1" x14ac:dyDescent="0.15">
      <c r="B25" s="21"/>
      <c r="C25" s="23"/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2"/>
      <c r="Y25" s="162"/>
      <c r="Z25" s="162"/>
      <c r="AA25" s="162"/>
      <c r="AB25" s="162"/>
      <c r="AC25" s="162"/>
      <c r="AD25" s="162"/>
      <c r="AE25" s="162"/>
      <c r="AF25" s="162"/>
      <c r="AG25" s="162"/>
      <c r="AH25" s="162"/>
      <c r="AI25" s="162"/>
      <c r="AJ25" s="81"/>
      <c r="AK25" s="22"/>
    </row>
    <row r="26" spans="2:37" ht="30" customHeight="1" x14ac:dyDescent="0.15">
      <c r="B26" s="21"/>
      <c r="C26" s="23"/>
      <c r="D26" s="162"/>
      <c r="E26" s="162"/>
      <c r="F26" s="162"/>
      <c r="G26" s="162"/>
      <c r="H26" s="162"/>
      <c r="I26" s="162"/>
      <c r="J26" s="162"/>
      <c r="K26" s="162"/>
      <c r="L26" s="162"/>
      <c r="M26" s="162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2"/>
      <c r="Y26" s="162"/>
      <c r="Z26" s="162"/>
      <c r="AA26" s="162"/>
      <c r="AB26" s="162"/>
      <c r="AC26" s="162"/>
      <c r="AD26" s="162"/>
      <c r="AE26" s="162"/>
      <c r="AF26" s="162"/>
      <c r="AG26" s="162"/>
      <c r="AH26" s="162"/>
      <c r="AI26" s="162"/>
      <c r="AJ26" s="81"/>
      <c r="AK26" s="22"/>
    </row>
    <row r="27" spans="2:37" ht="30" customHeight="1" x14ac:dyDescent="0.15">
      <c r="B27" s="21"/>
      <c r="C27" s="23"/>
      <c r="D27" s="162"/>
      <c r="E27" s="162"/>
      <c r="F27" s="162"/>
      <c r="G27" s="162"/>
      <c r="H27" s="162"/>
      <c r="I27" s="162"/>
      <c r="J27" s="162"/>
      <c r="K27" s="162"/>
      <c r="L27" s="162"/>
      <c r="M27" s="162"/>
      <c r="N27" s="163"/>
      <c r="O27" s="163"/>
      <c r="P27" s="163"/>
      <c r="Q27" s="163"/>
      <c r="R27" s="163"/>
      <c r="S27" s="163"/>
      <c r="T27" s="163"/>
      <c r="U27" s="163"/>
      <c r="V27" s="163"/>
      <c r="W27" s="163"/>
      <c r="X27" s="162"/>
      <c r="Y27" s="162"/>
      <c r="Z27" s="162"/>
      <c r="AA27" s="162"/>
      <c r="AB27" s="162"/>
      <c r="AC27" s="162"/>
      <c r="AD27" s="162"/>
      <c r="AE27" s="162"/>
      <c r="AF27" s="162"/>
      <c r="AG27" s="162"/>
      <c r="AH27" s="162"/>
      <c r="AI27" s="162"/>
      <c r="AJ27" s="81"/>
      <c r="AK27" s="22"/>
    </row>
    <row r="28" spans="2:37" ht="30" customHeight="1" x14ac:dyDescent="0.15">
      <c r="B28" s="21"/>
      <c r="C28" s="23"/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0"/>
      <c r="Y28" s="160"/>
      <c r="Z28" s="160"/>
      <c r="AA28" s="160"/>
      <c r="AB28" s="160"/>
      <c r="AC28" s="160"/>
      <c r="AD28" s="160"/>
      <c r="AE28" s="160"/>
      <c r="AF28" s="160"/>
      <c r="AG28" s="160"/>
      <c r="AH28" s="160"/>
      <c r="AI28" s="160"/>
      <c r="AJ28" s="81"/>
      <c r="AK28" s="22"/>
    </row>
    <row r="29" spans="2:37" ht="45" customHeight="1" x14ac:dyDescent="0.15">
      <c r="B29" s="21"/>
      <c r="C29" s="29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83"/>
      <c r="AK29" s="22"/>
    </row>
    <row r="30" spans="2:37" ht="24" customHeight="1" x14ac:dyDescent="0.15">
      <c r="B30" s="21"/>
      <c r="C30" s="80" t="s">
        <v>75</v>
      </c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80"/>
      <c r="AK30" s="22"/>
    </row>
    <row r="31" spans="2:37" ht="24" customHeight="1" x14ac:dyDescent="0.15">
      <c r="B31" s="21"/>
      <c r="C31" s="80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5"/>
      <c r="AJ31" s="80"/>
      <c r="AK31" s="22"/>
    </row>
    <row r="32" spans="2:37" ht="18" customHeight="1" x14ac:dyDescent="0.15">
      <c r="B32" s="21"/>
      <c r="C32" s="80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5"/>
      <c r="AJ32" s="80"/>
      <c r="AK32" s="22"/>
    </row>
    <row r="33" spans="2:37" ht="4.5" customHeight="1" x14ac:dyDescent="0.15">
      <c r="B33" s="21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22"/>
    </row>
    <row r="34" spans="2:37" ht="4.5" customHeight="1" thickBot="1" x14ac:dyDescent="0.2"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8"/>
    </row>
    <row r="107" spans="39:45" ht="18" customHeight="1" thickBot="1" x14ac:dyDescent="0.2"/>
    <row r="108" spans="39:45" ht="4.5" customHeight="1" x14ac:dyDescent="0.15">
      <c r="AM108" s="18"/>
      <c r="AN108" s="19"/>
      <c r="AO108" s="19"/>
      <c r="AP108" s="19"/>
      <c r="AQ108" s="19"/>
      <c r="AR108" s="19"/>
      <c r="AS108" s="20"/>
    </row>
    <row r="109" spans="39:45" ht="18" customHeight="1" x14ac:dyDescent="0.15">
      <c r="AM109" s="21"/>
      <c r="AN109" s="91">
        <v>1</v>
      </c>
      <c r="AO109" s="91">
        <v>10</v>
      </c>
      <c r="AP109" s="91">
        <v>100</v>
      </c>
      <c r="AQ109" s="91">
        <v>1000</v>
      </c>
      <c r="AR109" s="91">
        <v>10000</v>
      </c>
      <c r="AS109" s="22"/>
    </row>
    <row r="110" spans="39:45" ht="4.5" customHeight="1" thickBot="1" x14ac:dyDescent="0.2">
      <c r="AM110" s="36"/>
      <c r="AN110" s="37"/>
      <c r="AO110" s="37"/>
      <c r="AP110" s="37"/>
      <c r="AQ110" s="37"/>
      <c r="AR110" s="37"/>
      <c r="AS110" s="38"/>
    </row>
  </sheetData>
  <sheetProtection sheet="1" objects="1" scenarios="1"/>
  <mergeCells count="70">
    <mergeCell ref="D26:M26"/>
    <mergeCell ref="N26:W26"/>
    <mergeCell ref="X26:AI26"/>
    <mergeCell ref="N24:W24"/>
    <mergeCell ref="X24:AI24"/>
    <mergeCell ref="D22:M22"/>
    <mergeCell ref="D25:M25"/>
    <mergeCell ref="N25:W25"/>
    <mergeCell ref="X25:AI25"/>
    <mergeCell ref="D24:M24"/>
    <mergeCell ref="AN6:AR7"/>
    <mergeCell ref="AN5:AR5"/>
    <mergeCell ref="N22:W22"/>
    <mergeCell ref="X22:AI22"/>
    <mergeCell ref="D23:M23"/>
    <mergeCell ref="N23:W23"/>
    <mergeCell ref="X23:AI23"/>
    <mergeCell ref="D6:F6"/>
    <mergeCell ref="G6:Z6"/>
    <mergeCell ref="AA6:AD6"/>
    <mergeCell ref="AF6:AH6"/>
    <mergeCell ref="D5:AI5"/>
    <mergeCell ref="D8:M8"/>
    <mergeCell ref="N8:W8"/>
    <mergeCell ref="X8:AI8"/>
    <mergeCell ref="D9:M9"/>
    <mergeCell ref="N9:W9"/>
    <mergeCell ref="X9:AI9"/>
    <mergeCell ref="D10:M10"/>
    <mergeCell ref="N10:W10"/>
    <mergeCell ref="X10:AI10"/>
    <mergeCell ref="D11:M11"/>
    <mergeCell ref="N11:W11"/>
    <mergeCell ref="X11:AI11"/>
    <mergeCell ref="D12:M12"/>
    <mergeCell ref="N12:W12"/>
    <mergeCell ref="X12:AI12"/>
    <mergeCell ref="D13:M13"/>
    <mergeCell ref="N13:W13"/>
    <mergeCell ref="X13:AI13"/>
    <mergeCell ref="D14:M14"/>
    <mergeCell ref="N14:W14"/>
    <mergeCell ref="X14:AI14"/>
    <mergeCell ref="D15:M15"/>
    <mergeCell ref="N15:W15"/>
    <mergeCell ref="X15:AI15"/>
    <mergeCell ref="D16:M16"/>
    <mergeCell ref="N16:W16"/>
    <mergeCell ref="X16:AI16"/>
    <mergeCell ref="D17:M17"/>
    <mergeCell ref="N17:W17"/>
    <mergeCell ref="X17:AI17"/>
    <mergeCell ref="D21:M21"/>
    <mergeCell ref="N21:W21"/>
    <mergeCell ref="X21:AI21"/>
    <mergeCell ref="D20:M20"/>
    <mergeCell ref="N20:W20"/>
    <mergeCell ref="X20:AI20"/>
    <mergeCell ref="N18:W18"/>
    <mergeCell ref="X18:AI18"/>
    <mergeCell ref="D19:M19"/>
    <mergeCell ref="N19:W19"/>
    <mergeCell ref="X19:AI19"/>
    <mergeCell ref="D18:M18"/>
    <mergeCell ref="D28:M28"/>
    <mergeCell ref="N28:W28"/>
    <mergeCell ref="X28:AI28"/>
    <mergeCell ref="D27:M27"/>
    <mergeCell ref="N27:W27"/>
    <mergeCell ref="X27:AI27"/>
  </mergeCells>
  <phoneticPr fontId="1"/>
  <pageMargins left="0.98425196850393704" right="0.39370078740157483" top="0.39370078740157483" bottom="0.39370078740157483" header="0.39370078740157483" footer="0.39370078740157483"/>
  <pageSetup paperSize="9" scale="88" orientation="portrait" blackAndWhite="1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B1:CA109"/>
  <sheetViews>
    <sheetView showGridLines="0" showRowColHeaders="0" showZeros="0" topLeftCell="A100" zoomScaleNormal="100" workbookViewId="0">
      <selection activeCell="AC44" sqref="AC44"/>
    </sheetView>
  </sheetViews>
  <sheetFormatPr defaultColWidth="2.625" defaultRowHeight="18" customHeight="1" x14ac:dyDescent="0.15"/>
  <cols>
    <col min="1" max="2" width="0.875" style="17" customWidth="1"/>
    <col min="3" max="3" width="2.625" style="17" customWidth="1"/>
    <col min="4" max="4" width="2.125" style="17" customWidth="1"/>
    <col min="5" max="29" width="2.875" style="17" customWidth="1"/>
    <col min="30" max="30" width="1.875" style="17" customWidth="1"/>
    <col min="31" max="31" width="3.625" style="17" customWidth="1"/>
    <col min="32" max="33" width="2.875" style="17" customWidth="1"/>
    <col min="34" max="34" width="3.75" style="17" customWidth="1"/>
    <col min="35" max="35" width="2.25" style="17" customWidth="1"/>
    <col min="36" max="36" width="2.75" style="17" customWidth="1"/>
    <col min="37" max="37" width="0.875" style="17" customWidth="1"/>
    <col min="38" max="39" width="0.75" style="17" customWidth="1"/>
    <col min="40" max="41" width="5.625" style="17" customWidth="1"/>
    <col min="42" max="42" width="9.125" style="17" customWidth="1"/>
    <col min="43" max="44" width="13.625" style="17" customWidth="1"/>
    <col min="45" max="45" width="12.125" style="17" customWidth="1"/>
    <col min="46" max="46" width="0.75" style="17" customWidth="1"/>
    <col min="47" max="51" width="2.625" style="17"/>
    <col min="52" max="52" width="0.75" style="17" customWidth="1"/>
    <col min="53" max="53" width="4.625" style="17" bestFit="1" customWidth="1"/>
    <col min="54" max="54" width="20.625" style="17" customWidth="1"/>
    <col min="55" max="61" width="4.125" style="17" customWidth="1"/>
    <col min="62" max="62" width="22.125" style="17" customWidth="1"/>
    <col min="63" max="64" width="1.625" style="17" customWidth="1"/>
    <col min="65" max="65" width="4.625" style="17" customWidth="1"/>
    <col min="66" max="66" width="24.625" style="17" customWidth="1"/>
    <col min="67" max="68" width="1.625" style="17" customWidth="1"/>
    <col min="69" max="69" width="5.625" style="17" customWidth="1"/>
    <col min="70" max="71" width="8.625" style="17" customWidth="1"/>
    <col min="72" max="72" width="0.75" style="17" customWidth="1"/>
    <col min="73" max="73" width="2.625" style="17"/>
    <col min="74" max="74" width="14.625" style="17" customWidth="1"/>
    <col min="75" max="78" width="8.625" style="17" customWidth="1"/>
    <col min="79" max="79" width="29.625" style="17" customWidth="1"/>
    <col min="80" max="16384" width="2.625" style="17"/>
  </cols>
  <sheetData>
    <row r="1" spans="2:46" ht="4.5" customHeight="1" thickBot="1" x14ac:dyDescent="0.2"/>
    <row r="2" spans="2:46" ht="4.5" customHeight="1" x14ac:dyDescent="0.15">
      <c r="B2" s="18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20"/>
      <c r="AM2" s="18"/>
      <c r="AN2" s="19"/>
      <c r="AO2" s="19"/>
      <c r="AP2" s="19"/>
      <c r="AQ2" s="19"/>
      <c r="AR2" s="19"/>
      <c r="AS2" s="19"/>
      <c r="AT2" s="20"/>
    </row>
    <row r="3" spans="2:46" ht="36" customHeight="1" x14ac:dyDescent="0.15">
      <c r="B3" s="2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22"/>
      <c r="AM3" s="21"/>
      <c r="AN3" s="221" t="s">
        <v>141</v>
      </c>
      <c r="AO3" s="221"/>
      <c r="AP3" s="221"/>
      <c r="AQ3" s="221"/>
      <c r="AR3" s="221"/>
      <c r="AS3" s="221"/>
      <c r="AT3" s="22"/>
    </row>
    <row r="4" spans="2:46" ht="18" customHeight="1" x14ac:dyDescent="0.15">
      <c r="B4" s="21"/>
      <c r="C4" s="61" t="s">
        <v>76</v>
      </c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22"/>
      <c r="AM4" s="21"/>
      <c r="AN4" s="66"/>
      <c r="AO4" s="66"/>
      <c r="AP4" s="66"/>
      <c r="AQ4" s="66"/>
      <c r="AR4" s="66"/>
      <c r="AS4" s="66"/>
      <c r="AT4" s="22"/>
    </row>
    <row r="5" spans="2:46" ht="78" customHeight="1" x14ac:dyDescent="0.15">
      <c r="B5" s="21"/>
      <c r="C5" s="58"/>
      <c r="D5" s="140" t="s">
        <v>77</v>
      </c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  <c r="AH5" s="140"/>
      <c r="AI5" s="140"/>
      <c r="AJ5" s="60"/>
      <c r="AK5" s="22"/>
      <c r="AM5" s="21"/>
      <c r="AN5" s="221" t="s">
        <v>142</v>
      </c>
      <c r="AO5" s="221"/>
      <c r="AP5" s="221"/>
      <c r="AQ5" s="221"/>
      <c r="AR5" s="221"/>
      <c r="AS5" s="221"/>
      <c r="AT5" s="22"/>
    </row>
    <row r="6" spans="2:46" ht="22.5" customHeight="1" x14ac:dyDescent="0.15">
      <c r="B6" s="21"/>
      <c r="C6" s="23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2"/>
      <c r="AK6" s="22"/>
      <c r="AM6" s="21"/>
      <c r="AN6" s="116" t="s">
        <v>87</v>
      </c>
      <c r="AO6" s="116"/>
      <c r="AP6" s="116"/>
      <c r="AQ6" s="116"/>
      <c r="AR6" s="116"/>
      <c r="AS6" s="116"/>
      <c r="AT6" s="22"/>
    </row>
    <row r="7" spans="2:46" ht="22.5" customHeight="1" x14ac:dyDescent="0.15">
      <c r="B7" s="21"/>
      <c r="C7" s="23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1"/>
      <c r="AA7" s="75"/>
      <c r="AB7" s="75"/>
      <c r="AC7" s="75"/>
      <c r="AD7" s="75"/>
      <c r="AE7" s="75"/>
      <c r="AF7" s="75"/>
      <c r="AG7" s="75"/>
      <c r="AH7" s="75"/>
      <c r="AI7" s="54" t="str">
        <f>'1号様式'!$BT$51</f>
        <v>平成        年        月        日</v>
      </c>
      <c r="AJ7" s="62"/>
      <c r="AK7" s="22"/>
      <c r="AM7" s="21"/>
      <c r="AN7" s="39" t="s">
        <v>88</v>
      </c>
      <c r="AO7" s="204" t="s">
        <v>89</v>
      </c>
      <c r="AP7" s="205"/>
      <c r="AQ7" s="49" t="s">
        <v>90</v>
      </c>
      <c r="AR7" s="49" t="s">
        <v>91</v>
      </c>
      <c r="AS7" s="49" t="s">
        <v>101</v>
      </c>
      <c r="AT7" s="22"/>
    </row>
    <row r="8" spans="2:46" ht="22.5" customHeight="1" x14ac:dyDescent="0.15">
      <c r="B8" s="21"/>
      <c r="C8" s="23"/>
      <c r="D8" s="61"/>
      <c r="E8" s="67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2"/>
      <c r="AK8" s="22"/>
      <c r="AM8" s="21"/>
      <c r="AN8" s="49">
        <v>1</v>
      </c>
      <c r="AO8" s="191" t="str">
        <f>IF('1号様式'!D20&lt;&gt;0,'1号様式'!$D20,"")</f>
        <v>○○　○○</v>
      </c>
      <c r="AP8" s="192"/>
      <c r="AQ8" s="47" t="str">
        <f>IF('1号様式'!$J20&lt;&gt;0,'1号様式'!$J20,"")</f>
        <v>1-1-1</v>
      </c>
      <c r="AR8" s="47" t="str">
        <f>IF('1号様式'!$P20&lt;&gt;0,'1号様式'!$P20,"")</f>
        <v>区画整理</v>
      </c>
      <c r="AS8" s="48" t="str">
        <f>IF('1号様式'!$V20&lt;&gt;0,'1号様式'!$V20&amp;'1号様式'!$Z20&amp;"  ","")</f>
        <v xml:space="preserve">1ha  </v>
      </c>
      <c r="AT8" s="22"/>
    </row>
    <row r="9" spans="2:46" ht="22.5" customHeight="1" x14ac:dyDescent="0.15">
      <c r="B9" s="21"/>
      <c r="C9" s="23"/>
      <c r="D9" s="61"/>
      <c r="E9" s="61" t="str">
        <f>IF($AO17&lt;&gt;0,VLOOKUP($AO17,$AN$8:$AS$12,2)&amp;"    様",0)</f>
        <v>○○　○○    様</v>
      </c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2"/>
      <c r="AK9" s="22"/>
      <c r="AM9" s="21"/>
      <c r="AN9" s="49">
        <v>2</v>
      </c>
      <c r="AO9" s="191" t="str">
        <f>IF('1号様式'!D21&lt;&gt;0,'1号様式'!$D21,"")</f>
        <v>○○　○○</v>
      </c>
      <c r="AP9" s="192"/>
      <c r="AQ9" s="47" t="str">
        <f>IF('1号様式'!$J21&lt;&gt;0,'1号様式'!$J21,"")</f>
        <v>1-1-2</v>
      </c>
      <c r="AR9" s="47" t="str">
        <f>IF('1号様式'!$P21&lt;&gt;0,'1号様式'!$P21,"")</f>
        <v>暗きょ排水</v>
      </c>
      <c r="AS9" s="48" t="str">
        <f>IF('1号様式'!$V21&lt;&gt;0,'1号様式'!$V21&amp;'1号様式'!$Z21&amp;"  ","")</f>
        <v xml:space="preserve">2ha  </v>
      </c>
      <c r="AT9" s="22"/>
    </row>
    <row r="10" spans="2:46" ht="22.5" customHeight="1" x14ac:dyDescent="0.15">
      <c r="B10" s="21"/>
      <c r="C10" s="23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55" t="str">
        <f>'1号様式'!AO5&amp;" 長"</f>
        <v>檜 山 振 興 局 長</v>
      </c>
      <c r="AH10" s="61"/>
      <c r="AI10" s="61"/>
      <c r="AJ10" s="62"/>
      <c r="AK10" s="22"/>
      <c r="AM10" s="21"/>
      <c r="AN10" s="49">
        <v>3</v>
      </c>
      <c r="AO10" s="191" t="str">
        <f>IF('1号様式'!D22&lt;&gt;0,'1号様式'!$D22,"")</f>
        <v>○○　○○</v>
      </c>
      <c r="AP10" s="192"/>
      <c r="AQ10" s="47" t="str">
        <f>IF('1号様式'!$J22&lt;&gt;0,'1号様式'!$J22,"")</f>
        <v>2-1-1</v>
      </c>
      <c r="AR10" s="47" t="str">
        <f>IF('1号様式'!$P22&lt;&gt;0,'1号様式'!$P22,"")</f>
        <v>客土工</v>
      </c>
      <c r="AS10" s="48" t="str">
        <f>IF('1号様式'!$V22&lt;&gt;0,'1号様式'!$V22&amp;'1号様式'!$Z22&amp;"  ","")</f>
        <v xml:space="preserve">3ha  </v>
      </c>
      <c r="AT10" s="22"/>
    </row>
    <row r="11" spans="2:46" ht="22.5" customHeight="1" x14ac:dyDescent="0.15">
      <c r="B11" s="21"/>
      <c r="C11" s="23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55" t="s">
        <v>78</v>
      </c>
      <c r="AH11" s="61"/>
      <c r="AI11" s="61"/>
      <c r="AJ11" s="62"/>
      <c r="AK11" s="22"/>
      <c r="AM11" s="21"/>
      <c r="AN11" s="49">
        <v>4</v>
      </c>
      <c r="AO11" s="191" t="str">
        <f>IF('1号様式'!D23&lt;&gt;0,'1号様式'!$D23,"")</f>
        <v/>
      </c>
      <c r="AP11" s="192"/>
      <c r="AQ11" s="47" t="str">
        <f>IF('1号様式'!$J23&lt;&gt;0,'1号様式'!$J23,"")</f>
        <v/>
      </c>
      <c r="AR11" s="47" t="str">
        <f>IF('1号様式'!$P23&lt;&gt;0,'1号様式'!$P23,"")</f>
        <v/>
      </c>
      <c r="AS11" s="48" t="str">
        <f>IF('1号様式'!$V23&lt;&gt;0,'1号様式'!$V23&amp;'1号様式'!$Z23&amp;"  ","")</f>
        <v/>
      </c>
      <c r="AT11" s="22"/>
    </row>
    <row r="12" spans="2:46" ht="22.5" customHeight="1" x14ac:dyDescent="0.15">
      <c r="B12" s="21"/>
      <c r="C12" s="23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2"/>
      <c r="AK12" s="22"/>
      <c r="AM12" s="21"/>
      <c r="AN12" s="49">
        <v>5</v>
      </c>
      <c r="AO12" s="191" t="str">
        <f>IF('1号様式'!D24&lt;&gt;0,'1号様式'!$D24,"")</f>
        <v/>
      </c>
      <c r="AP12" s="192"/>
      <c r="AQ12" s="47" t="str">
        <f>IF('1号様式'!$J24&lt;&gt;0,'1号様式'!$J24,"")</f>
        <v/>
      </c>
      <c r="AR12" s="47" t="str">
        <f>IF('1号様式'!$P24&lt;&gt;0,'1号様式'!$P24,"")</f>
        <v/>
      </c>
      <c r="AS12" s="48" t="str">
        <f>IF('1号様式'!$V24&lt;&gt;0,'1号様式'!$V24&amp;'1号様式'!$Z24&amp;"  ","")</f>
        <v/>
      </c>
      <c r="AT12" s="22"/>
    </row>
    <row r="13" spans="2:46" ht="22.5" customHeight="1" x14ac:dyDescent="0.15">
      <c r="B13" s="21"/>
      <c r="C13" s="23"/>
      <c r="D13" s="61" t="s">
        <v>79</v>
      </c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2"/>
      <c r="AK13" s="22"/>
      <c r="AM13" s="21"/>
      <c r="AN13" s="132" t="s">
        <v>92</v>
      </c>
      <c r="AO13" s="132"/>
      <c r="AP13" s="132"/>
      <c r="AQ13" s="132"/>
      <c r="AR13" s="132"/>
      <c r="AS13" s="132"/>
      <c r="AT13" s="22"/>
    </row>
    <row r="14" spans="2:46" ht="4.5" customHeight="1" x14ac:dyDescent="0.15">
      <c r="B14" s="21"/>
      <c r="C14" s="23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2"/>
      <c r="AK14" s="22"/>
      <c r="AM14" s="21"/>
      <c r="AN14" s="61"/>
      <c r="AO14" s="61"/>
      <c r="AP14" s="61"/>
      <c r="AQ14" s="61"/>
      <c r="AR14" s="61"/>
      <c r="AS14" s="61"/>
      <c r="AT14" s="22"/>
    </row>
    <row r="15" spans="2:46" ht="22.5" customHeight="1" x14ac:dyDescent="0.15">
      <c r="B15" s="21"/>
      <c r="C15" s="23"/>
      <c r="D15" s="61" t="s">
        <v>80</v>
      </c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2"/>
      <c r="AK15" s="22"/>
      <c r="AM15" s="21"/>
      <c r="AN15" s="102" t="s">
        <v>100</v>
      </c>
      <c r="AO15" s="102"/>
      <c r="AP15" s="102"/>
      <c r="AQ15" s="102"/>
      <c r="AR15" s="102"/>
      <c r="AS15" s="102"/>
      <c r="AT15" s="22"/>
    </row>
    <row r="16" spans="2:46" ht="4.5" customHeight="1" x14ac:dyDescent="0.15">
      <c r="B16" s="21"/>
      <c r="C16" s="23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2"/>
      <c r="AK16" s="22"/>
      <c r="AM16" s="21"/>
      <c r="AN16" s="61"/>
      <c r="AO16" s="61"/>
      <c r="AP16" s="61"/>
      <c r="AQ16" s="61"/>
      <c r="AR16" s="61"/>
      <c r="AS16" s="61"/>
      <c r="AT16" s="22"/>
    </row>
    <row r="17" spans="2:46" ht="22.5" customHeight="1" x14ac:dyDescent="0.15">
      <c r="B17" s="21"/>
      <c r="C17" s="23"/>
      <c r="D17" s="61" t="s">
        <v>81</v>
      </c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2"/>
      <c r="AK17" s="22"/>
      <c r="AM17" s="21"/>
      <c r="AN17" s="50" t="s">
        <v>93</v>
      </c>
      <c r="AO17" s="53">
        <v>1</v>
      </c>
      <c r="AP17" s="201" t="str">
        <f>IF(AO17=0,0,"   "&amp;VLOOKUP($AO17,$AN$8:$AS$12,2))</f>
        <v xml:space="preserve">   ○○　○○</v>
      </c>
      <c r="AQ17" s="202"/>
      <c r="AR17" s="202"/>
      <c r="AS17" s="203"/>
      <c r="AT17" s="22"/>
    </row>
    <row r="18" spans="2:46" ht="4.5" customHeight="1" x14ac:dyDescent="0.15">
      <c r="B18" s="21"/>
      <c r="C18" s="23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2"/>
      <c r="AK18" s="22"/>
      <c r="AM18" s="21"/>
      <c r="AN18" s="61"/>
      <c r="AO18" s="61"/>
      <c r="AP18" s="61"/>
      <c r="AQ18" s="61"/>
      <c r="AR18" s="61"/>
      <c r="AS18" s="61"/>
      <c r="AT18" s="22"/>
    </row>
    <row r="19" spans="2:46" ht="22.5" customHeight="1" x14ac:dyDescent="0.15">
      <c r="B19" s="21"/>
      <c r="C19" s="23"/>
      <c r="D19" s="61" t="s">
        <v>82</v>
      </c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2"/>
      <c r="AK19" s="22"/>
      <c r="AM19" s="21"/>
      <c r="AN19" s="102" t="s">
        <v>99</v>
      </c>
      <c r="AO19" s="102"/>
      <c r="AP19" s="102"/>
      <c r="AQ19" s="102"/>
      <c r="AR19" s="102"/>
      <c r="AS19" s="102"/>
      <c r="AT19" s="22"/>
    </row>
    <row r="20" spans="2:46" ht="4.5" customHeight="1" x14ac:dyDescent="0.15">
      <c r="B20" s="21"/>
      <c r="C20" s="23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2"/>
      <c r="AK20" s="22"/>
      <c r="AM20" s="21"/>
      <c r="AN20" s="61"/>
      <c r="AO20" s="61"/>
      <c r="AP20" s="61"/>
      <c r="AQ20" s="61"/>
      <c r="AR20" s="61"/>
      <c r="AS20" s="61"/>
      <c r="AT20" s="22"/>
    </row>
    <row r="21" spans="2:46" ht="22.5" customHeight="1" x14ac:dyDescent="0.15">
      <c r="B21" s="21"/>
      <c r="C21" s="23"/>
      <c r="D21" s="197" t="s">
        <v>83</v>
      </c>
      <c r="E21" s="197"/>
      <c r="F21" s="197"/>
      <c r="G21" s="197"/>
      <c r="H21" s="197"/>
      <c r="I21" s="197"/>
      <c r="J21" s="197"/>
      <c r="K21" s="197"/>
      <c r="L21" s="197"/>
      <c r="M21" s="197"/>
      <c r="N21" s="197"/>
      <c r="O21" s="197"/>
      <c r="P21" s="197"/>
      <c r="Q21" s="197"/>
      <c r="R21" s="197"/>
      <c r="S21" s="197"/>
      <c r="T21" s="197"/>
      <c r="U21" s="197"/>
      <c r="V21" s="197"/>
      <c r="W21" s="197"/>
      <c r="X21" s="197"/>
      <c r="Y21" s="197"/>
      <c r="Z21" s="197"/>
      <c r="AA21" s="197"/>
      <c r="AB21" s="197"/>
      <c r="AC21" s="197"/>
      <c r="AD21" s="197"/>
      <c r="AE21" s="197"/>
      <c r="AF21" s="197"/>
      <c r="AG21" s="197"/>
      <c r="AH21" s="197"/>
      <c r="AI21" s="197"/>
      <c r="AJ21" s="62"/>
      <c r="AK21" s="22"/>
      <c r="AM21" s="21"/>
      <c r="AN21" s="50" t="s">
        <v>94</v>
      </c>
      <c r="AO21" s="53">
        <v>1</v>
      </c>
      <c r="AP21" s="176" t="str">
        <f>IF(AO21=0,0,"   "&amp;VLOOKUP($AO21,$AN$8:$AS$12,4)&amp;"   "&amp;VLOOKUP($AO21,$AN$8:$AS$12,5)&amp;"   "&amp;VLOOKUP($AO21,$AN$8:$AS$12,6))</f>
        <v xml:space="preserve">   1-1-1   区画整理   1ha  </v>
      </c>
      <c r="AQ21" s="177"/>
      <c r="AR21" s="177"/>
      <c r="AS21" s="178"/>
      <c r="AT21" s="22"/>
    </row>
    <row r="22" spans="2:46" ht="4.5" customHeight="1" x14ac:dyDescent="0.15">
      <c r="B22" s="21"/>
      <c r="C22" s="23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2"/>
      <c r="AK22" s="22"/>
      <c r="AM22" s="21"/>
      <c r="AN22" s="51"/>
      <c r="AO22" s="61"/>
      <c r="AP22" s="61"/>
      <c r="AQ22" s="61"/>
      <c r="AR22" s="61"/>
      <c r="AS22" s="61"/>
      <c r="AT22" s="22"/>
    </row>
    <row r="23" spans="2:46" ht="22.5" customHeight="1" x14ac:dyDescent="0.15">
      <c r="B23" s="21"/>
      <c r="C23" s="23" t="s">
        <v>84</v>
      </c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2"/>
      <c r="AK23" s="22"/>
      <c r="AM23" s="21"/>
      <c r="AN23" s="50" t="s">
        <v>95</v>
      </c>
      <c r="AO23" s="53">
        <v>2</v>
      </c>
      <c r="AP23" s="176" t="str">
        <f>IF(AO23=0,0,"   "&amp;VLOOKUP($AO23,$AN$8:$AS$12,4)&amp;"   "&amp;VLOOKUP($AO23,$AN$8:$AS$12,5)&amp;"   "&amp;VLOOKUP($AO23,$AN$8:$AS$12,6))</f>
        <v xml:space="preserve">   1-1-2   暗きょ排水   2ha  </v>
      </c>
      <c r="AQ23" s="177"/>
      <c r="AR23" s="177"/>
      <c r="AS23" s="178"/>
      <c r="AT23" s="22"/>
    </row>
    <row r="24" spans="2:46" ht="4.5" customHeight="1" x14ac:dyDescent="0.15">
      <c r="B24" s="21"/>
      <c r="C24" s="23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2"/>
      <c r="AK24" s="22"/>
      <c r="AM24" s="21"/>
      <c r="AN24" s="61"/>
      <c r="AO24" s="61"/>
      <c r="AP24" s="61"/>
      <c r="AQ24" s="61"/>
      <c r="AR24" s="61"/>
      <c r="AS24" s="61"/>
      <c r="AT24" s="22"/>
    </row>
    <row r="25" spans="2:46" ht="22.5" customHeight="1" x14ac:dyDescent="0.15">
      <c r="B25" s="21"/>
      <c r="C25" s="23"/>
      <c r="D25" s="193" t="s">
        <v>3</v>
      </c>
      <c r="E25" s="194"/>
      <c r="F25" s="194"/>
      <c r="G25" s="194"/>
      <c r="H25" s="194"/>
      <c r="I25" s="194"/>
      <c r="J25" s="194"/>
      <c r="K25" s="194"/>
      <c r="L25" s="195"/>
      <c r="M25" s="193" t="s">
        <v>85</v>
      </c>
      <c r="N25" s="194"/>
      <c r="O25" s="194"/>
      <c r="P25" s="194"/>
      <c r="Q25" s="194"/>
      <c r="R25" s="194"/>
      <c r="S25" s="194"/>
      <c r="T25" s="194"/>
      <c r="U25" s="195"/>
      <c r="V25" s="193" t="s">
        <v>86</v>
      </c>
      <c r="W25" s="194"/>
      <c r="X25" s="194"/>
      <c r="Y25" s="194"/>
      <c r="Z25" s="194"/>
      <c r="AA25" s="194"/>
      <c r="AB25" s="194"/>
      <c r="AC25" s="194"/>
      <c r="AD25" s="194"/>
      <c r="AE25" s="194"/>
      <c r="AF25" s="194"/>
      <c r="AG25" s="194"/>
      <c r="AH25" s="194"/>
      <c r="AI25" s="195"/>
      <c r="AJ25" s="62"/>
      <c r="AK25" s="22"/>
      <c r="AM25" s="21"/>
      <c r="AN25" s="50" t="s">
        <v>96</v>
      </c>
      <c r="AO25" s="53">
        <v>3</v>
      </c>
      <c r="AP25" s="176" t="str">
        <f>IF(AO25=0,0,"   "&amp;VLOOKUP($AO25,$AN$8:$AS$12,4)&amp;"   "&amp;VLOOKUP($AO25,$AN$8:$AS$12,5)&amp;"   "&amp;VLOOKUP($AO25,$AN$8:$AS$12,6))</f>
        <v xml:space="preserve">   2-1-1   客土工   3ha  </v>
      </c>
      <c r="AQ25" s="177"/>
      <c r="AR25" s="177"/>
      <c r="AS25" s="178"/>
      <c r="AT25" s="22"/>
    </row>
    <row r="26" spans="2:46" ht="4.5" customHeight="1" x14ac:dyDescent="0.15">
      <c r="B26" s="21"/>
      <c r="C26" s="23"/>
      <c r="D26" s="196"/>
      <c r="E26" s="197"/>
      <c r="F26" s="197"/>
      <c r="G26" s="197"/>
      <c r="H26" s="197"/>
      <c r="I26" s="197"/>
      <c r="J26" s="197"/>
      <c r="K26" s="197"/>
      <c r="L26" s="198"/>
      <c r="M26" s="196"/>
      <c r="N26" s="197"/>
      <c r="O26" s="197"/>
      <c r="P26" s="197"/>
      <c r="Q26" s="197"/>
      <c r="R26" s="197"/>
      <c r="S26" s="197"/>
      <c r="T26" s="197"/>
      <c r="U26" s="198"/>
      <c r="V26" s="196"/>
      <c r="W26" s="197"/>
      <c r="X26" s="197"/>
      <c r="Y26" s="197"/>
      <c r="Z26" s="197"/>
      <c r="AA26" s="197"/>
      <c r="AB26" s="197"/>
      <c r="AC26" s="197"/>
      <c r="AD26" s="197"/>
      <c r="AE26" s="197"/>
      <c r="AF26" s="197"/>
      <c r="AG26" s="197"/>
      <c r="AH26" s="197"/>
      <c r="AI26" s="198"/>
      <c r="AJ26" s="62"/>
      <c r="AK26" s="22"/>
      <c r="AM26" s="21"/>
      <c r="AN26" s="61"/>
      <c r="AO26" s="61"/>
      <c r="AP26" s="61"/>
      <c r="AQ26" s="61"/>
      <c r="AR26" s="61"/>
      <c r="AS26" s="61"/>
      <c r="AT26" s="22"/>
    </row>
    <row r="27" spans="2:46" ht="22.5" customHeight="1" x14ac:dyDescent="0.15">
      <c r="B27" s="21"/>
      <c r="C27" s="23"/>
      <c r="D27" s="199"/>
      <c r="E27" s="104"/>
      <c r="F27" s="104"/>
      <c r="G27" s="104"/>
      <c r="H27" s="104"/>
      <c r="I27" s="104"/>
      <c r="J27" s="104"/>
      <c r="K27" s="104"/>
      <c r="L27" s="200"/>
      <c r="M27" s="199"/>
      <c r="N27" s="104"/>
      <c r="O27" s="104"/>
      <c r="P27" s="104"/>
      <c r="Q27" s="104"/>
      <c r="R27" s="104"/>
      <c r="S27" s="104"/>
      <c r="T27" s="104"/>
      <c r="U27" s="200"/>
      <c r="V27" s="199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200"/>
      <c r="AJ27" s="62"/>
      <c r="AK27" s="22"/>
      <c r="AM27" s="21"/>
      <c r="AN27" s="50" t="s">
        <v>97</v>
      </c>
      <c r="AO27" s="53"/>
      <c r="AP27" s="176">
        <f>IF(AO27=0,0,"   "&amp;VLOOKUP($AO27,$AN$8:$AS$12,4)&amp;"   "&amp;VLOOKUP($AO27,$AN$8:$AS$12,5)&amp;"   "&amp;VLOOKUP($AO27,$AN$8:$AS$12,6))</f>
        <v>0</v>
      </c>
      <c r="AQ27" s="177"/>
      <c r="AR27" s="177"/>
      <c r="AS27" s="178"/>
      <c r="AT27" s="22"/>
    </row>
    <row r="28" spans="2:46" ht="4.5" customHeight="1" x14ac:dyDescent="0.15">
      <c r="B28" s="21"/>
      <c r="C28" s="23"/>
      <c r="D28" s="185" t="str">
        <f>IF($AO21&lt;&gt;0,VLOOKUP($AO21,$AN$8:$AS$12,4),0)</f>
        <v>1-1-1</v>
      </c>
      <c r="E28" s="186"/>
      <c r="F28" s="186"/>
      <c r="G28" s="186"/>
      <c r="H28" s="186"/>
      <c r="I28" s="186"/>
      <c r="J28" s="186"/>
      <c r="K28" s="186"/>
      <c r="L28" s="187"/>
      <c r="M28" s="185" t="str">
        <f>IF($AO21&lt;&gt;0,VLOOKUP($AO21,$AN$8:$AS$12,5),0)</f>
        <v>区画整理</v>
      </c>
      <c r="N28" s="186"/>
      <c r="O28" s="186"/>
      <c r="P28" s="186"/>
      <c r="Q28" s="186"/>
      <c r="R28" s="186"/>
      <c r="S28" s="186"/>
      <c r="T28" s="186"/>
      <c r="U28" s="187"/>
      <c r="V28" s="188" t="str">
        <f>IF($AO21&lt;&gt;0,VLOOKUP($AO21,$AN$8:$AS$12,6),0)</f>
        <v xml:space="preserve">1ha  </v>
      </c>
      <c r="W28" s="189"/>
      <c r="X28" s="189"/>
      <c r="Y28" s="189"/>
      <c r="Z28" s="189"/>
      <c r="AA28" s="189"/>
      <c r="AB28" s="189"/>
      <c r="AC28" s="189"/>
      <c r="AD28" s="189"/>
      <c r="AE28" s="189"/>
      <c r="AF28" s="189"/>
      <c r="AG28" s="189"/>
      <c r="AH28" s="189"/>
      <c r="AI28" s="190"/>
      <c r="AJ28" s="62"/>
      <c r="AK28" s="22"/>
      <c r="AM28" s="21"/>
      <c r="AN28" s="61"/>
      <c r="AO28" s="61"/>
      <c r="AP28" s="61"/>
      <c r="AQ28" s="61"/>
      <c r="AR28" s="61"/>
      <c r="AS28" s="61"/>
      <c r="AT28" s="22"/>
    </row>
    <row r="29" spans="2:46" ht="22.5" customHeight="1" x14ac:dyDescent="0.15">
      <c r="B29" s="21"/>
      <c r="C29" s="23"/>
      <c r="D29" s="179"/>
      <c r="E29" s="180"/>
      <c r="F29" s="180"/>
      <c r="G29" s="180"/>
      <c r="H29" s="180"/>
      <c r="I29" s="180"/>
      <c r="J29" s="180"/>
      <c r="K29" s="180"/>
      <c r="L29" s="181"/>
      <c r="M29" s="179"/>
      <c r="N29" s="180"/>
      <c r="O29" s="180"/>
      <c r="P29" s="180"/>
      <c r="Q29" s="180"/>
      <c r="R29" s="180"/>
      <c r="S29" s="180"/>
      <c r="T29" s="180"/>
      <c r="U29" s="181"/>
      <c r="V29" s="182"/>
      <c r="W29" s="183"/>
      <c r="X29" s="183"/>
      <c r="Y29" s="183"/>
      <c r="Z29" s="183"/>
      <c r="AA29" s="183"/>
      <c r="AB29" s="183"/>
      <c r="AC29" s="183"/>
      <c r="AD29" s="183"/>
      <c r="AE29" s="183"/>
      <c r="AF29" s="183"/>
      <c r="AG29" s="183"/>
      <c r="AH29" s="183"/>
      <c r="AI29" s="184"/>
      <c r="AJ29" s="62"/>
      <c r="AK29" s="22"/>
      <c r="AM29" s="21"/>
      <c r="AN29" s="50" t="s">
        <v>98</v>
      </c>
      <c r="AO29" s="53"/>
      <c r="AP29" s="176">
        <f>IF(AO29=0,0,"   "&amp;VLOOKUP($AO29,$AN$8:$AS$12,4)&amp;"   "&amp;VLOOKUP($AO29,$AN$8:$AS$12,5)&amp;"   "&amp;VLOOKUP($AO29,$AN$8:$AS$12,6))</f>
        <v>0</v>
      </c>
      <c r="AQ29" s="177"/>
      <c r="AR29" s="177"/>
      <c r="AS29" s="178"/>
      <c r="AT29" s="22"/>
    </row>
    <row r="30" spans="2:46" ht="4.5" customHeight="1" x14ac:dyDescent="0.15">
      <c r="B30" s="21"/>
      <c r="C30" s="23"/>
      <c r="D30" s="179"/>
      <c r="E30" s="180"/>
      <c r="F30" s="180"/>
      <c r="G30" s="180"/>
      <c r="H30" s="180"/>
      <c r="I30" s="180"/>
      <c r="J30" s="180"/>
      <c r="K30" s="180"/>
      <c r="L30" s="181"/>
      <c r="M30" s="179"/>
      <c r="N30" s="180"/>
      <c r="O30" s="180"/>
      <c r="P30" s="180"/>
      <c r="Q30" s="180"/>
      <c r="R30" s="180"/>
      <c r="S30" s="180"/>
      <c r="T30" s="180"/>
      <c r="U30" s="181"/>
      <c r="V30" s="182"/>
      <c r="W30" s="183"/>
      <c r="X30" s="183"/>
      <c r="Y30" s="183"/>
      <c r="Z30" s="183"/>
      <c r="AA30" s="183"/>
      <c r="AB30" s="183"/>
      <c r="AC30" s="183"/>
      <c r="AD30" s="183"/>
      <c r="AE30" s="183"/>
      <c r="AF30" s="183"/>
      <c r="AG30" s="183"/>
      <c r="AH30" s="183"/>
      <c r="AI30" s="184"/>
      <c r="AJ30" s="62"/>
      <c r="AK30" s="22"/>
      <c r="AM30" s="21"/>
      <c r="AN30" s="61"/>
      <c r="AO30" s="61"/>
      <c r="AP30" s="61"/>
      <c r="AQ30" s="61"/>
      <c r="AR30" s="61"/>
      <c r="AS30" s="61"/>
      <c r="AT30" s="22"/>
    </row>
    <row r="31" spans="2:46" ht="4.5" customHeight="1" x14ac:dyDescent="0.15">
      <c r="B31" s="21"/>
      <c r="C31" s="23"/>
      <c r="D31" s="179" t="str">
        <f>IF($AO23&lt;&gt;0,VLOOKUP($AO23,$AN$8:$AS$12,4),0)</f>
        <v>1-1-2</v>
      </c>
      <c r="E31" s="180"/>
      <c r="F31" s="180"/>
      <c r="G31" s="180"/>
      <c r="H31" s="180"/>
      <c r="I31" s="180"/>
      <c r="J31" s="180"/>
      <c r="K31" s="180"/>
      <c r="L31" s="181"/>
      <c r="M31" s="179" t="str">
        <f>IF($AO23&lt;&gt;0,VLOOKUP($AO23,$AN$8:$AS$12,5),0)</f>
        <v>暗きょ排水</v>
      </c>
      <c r="N31" s="180"/>
      <c r="O31" s="180"/>
      <c r="P31" s="180"/>
      <c r="Q31" s="180"/>
      <c r="R31" s="180"/>
      <c r="S31" s="180"/>
      <c r="T31" s="180"/>
      <c r="U31" s="181"/>
      <c r="V31" s="182" t="str">
        <f>IF($AO23&lt;&gt;0,VLOOKUP($AO23,$AN$8:$AS$12,6),0)</f>
        <v xml:space="preserve">2ha  </v>
      </c>
      <c r="W31" s="183"/>
      <c r="X31" s="183"/>
      <c r="Y31" s="183"/>
      <c r="Z31" s="183"/>
      <c r="AA31" s="183"/>
      <c r="AB31" s="183"/>
      <c r="AC31" s="183"/>
      <c r="AD31" s="183"/>
      <c r="AE31" s="183"/>
      <c r="AF31" s="183"/>
      <c r="AG31" s="183"/>
      <c r="AH31" s="183"/>
      <c r="AI31" s="184"/>
      <c r="AJ31" s="62"/>
      <c r="AK31" s="22"/>
      <c r="AM31" s="21"/>
      <c r="AN31" s="61"/>
      <c r="AO31" s="61"/>
      <c r="AP31" s="61"/>
      <c r="AQ31" s="61"/>
      <c r="AR31" s="61"/>
      <c r="AS31" s="61"/>
      <c r="AT31" s="22"/>
    </row>
    <row r="32" spans="2:46" ht="22.5" customHeight="1" x14ac:dyDescent="0.15">
      <c r="B32" s="21"/>
      <c r="C32" s="23"/>
      <c r="D32" s="179"/>
      <c r="E32" s="180"/>
      <c r="F32" s="180"/>
      <c r="G32" s="180"/>
      <c r="H32" s="180"/>
      <c r="I32" s="180"/>
      <c r="J32" s="180"/>
      <c r="K32" s="180"/>
      <c r="L32" s="181"/>
      <c r="M32" s="179"/>
      <c r="N32" s="180"/>
      <c r="O32" s="180"/>
      <c r="P32" s="180"/>
      <c r="Q32" s="180"/>
      <c r="R32" s="180"/>
      <c r="S32" s="180"/>
      <c r="T32" s="180"/>
      <c r="U32" s="181"/>
      <c r="V32" s="182"/>
      <c r="W32" s="183"/>
      <c r="X32" s="183"/>
      <c r="Y32" s="183"/>
      <c r="Z32" s="183"/>
      <c r="AA32" s="183"/>
      <c r="AB32" s="183"/>
      <c r="AC32" s="183"/>
      <c r="AD32" s="183"/>
      <c r="AE32" s="183"/>
      <c r="AF32" s="183"/>
      <c r="AG32" s="183"/>
      <c r="AH32" s="183"/>
      <c r="AI32" s="184"/>
      <c r="AJ32" s="62"/>
      <c r="AK32" s="22"/>
      <c r="AM32" s="21"/>
      <c r="AN32" s="40" t="s">
        <v>131</v>
      </c>
      <c r="AO32" s="61"/>
      <c r="AP32" s="61"/>
      <c r="AQ32" s="61"/>
      <c r="AR32" s="61"/>
      <c r="AS32" s="61"/>
      <c r="AT32" s="22"/>
    </row>
    <row r="33" spans="2:79" ht="4.5" customHeight="1" x14ac:dyDescent="0.15">
      <c r="B33" s="21"/>
      <c r="C33" s="23"/>
      <c r="D33" s="179"/>
      <c r="E33" s="180"/>
      <c r="F33" s="180"/>
      <c r="G33" s="180"/>
      <c r="H33" s="180"/>
      <c r="I33" s="180"/>
      <c r="J33" s="180"/>
      <c r="K33" s="180"/>
      <c r="L33" s="181"/>
      <c r="M33" s="179"/>
      <c r="N33" s="180"/>
      <c r="O33" s="180"/>
      <c r="P33" s="180"/>
      <c r="Q33" s="180"/>
      <c r="R33" s="180"/>
      <c r="S33" s="180"/>
      <c r="T33" s="180"/>
      <c r="U33" s="181"/>
      <c r="V33" s="182"/>
      <c r="W33" s="183"/>
      <c r="X33" s="183"/>
      <c r="Y33" s="183"/>
      <c r="Z33" s="183"/>
      <c r="AA33" s="183"/>
      <c r="AB33" s="183"/>
      <c r="AC33" s="183"/>
      <c r="AD33" s="183"/>
      <c r="AE33" s="183"/>
      <c r="AF33" s="183"/>
      <c r="AG33" s="183"/>
      <c r="AH33" s="183"/>
      <c r="AI33" s="184"/>
      <c r="AJ33" s="62"/>
      <c r="AK33" s="22"/>
      <c r="AM33" s="21"/>
      <c r="AN33" s="61"/>
      <c r="AO33" s="61"/>
      <c r="AP33" s="61"/>
      <c r="AQ33" s="61"/>
      <c r="AR33" s="61"/>
      <c r="AS33" s="61"/>
      <c r="AT33" s="22"/>
    </row>
    <row r="34" spans="2:79" ht="4.5" customHeight="1" x14ac:dyDescent="0.15">
      <c r="B34" s="21"/>
      <c r="C34" s="23"/>
      <c r="D34" s="179" t="str">
        <f>IF($AO25&lt;&gt;0,VLOOKUP($AO25,$AN$8:$AS$12,4),0)</f>
        <v>2-1-1</v>
      </c>
      <c r="E34" s="180"/>
      <c r="F34" s="180"/>
      <c r="G34" s="180"/>
      <c r="H34" s="180"/>
      <c r="I34" s="180"/>
      <c r="J34" s="180"/>
      <c r="K34" s="180"/>
      <c r="L34" s="181"/>
      <c r="M34" s="179" t="str">
        <f>IF($AO25&lt;&gt;0,VLOOKUP($AO25,$AN$8:$AS$12,5),0)</f>
        <v>客土工</v>
      </c>
      <c r="N34" s="180"/>
      <c r="O34" s="180"/>
      <c r="P34" s="180"/>
      <c r="Q34" s="180"/>
      <c r="R34" s="180"/>
      <c r="S34" s="180"/>
      <c r="T34" s="180"/>
      <c r="U34" s="181"/>
      <c r="V34" s="182" t="str">
        <f>IF($AO25&lt;&gt;0,VLOOKUP($AO25,$AN$8:$AS$12,6),0)</f>
        <v xml:space="preserve">3ha  </v>
      </c>
      <c r="W34" s="183"/>
      <c r="X34" s="183"/>
      <c r="Y34" s="183"/>
      <c r="Z34" s="183"/>
      <c r="AA34" s="183"/>
      <c r="AB34" s="183"/>
      <c r="AC34" s="183"/>
      <c r="AD34" s="183"/>
      <c r="AE34" s="183"/>
      <c r="AF34" s="183"/>
      <c r="AG34" s="183"/>
      <c r="AH34" s="183"/>
      <c r="AI34" s="184"/>
      <c r="AJ34" s="62"/>
      <c r="AK34" s="22"/>
      <c r="AM34" s="21"/>
      <c r="AN34" s="61"/>
      <c r="AO34" s="61"/>
      <c r="AP34" s="61"/>
      <c r="AQ34" s="61"/>
      <c r="AR34" s="61"/>
      <c r="AS34" s="61"/>
      <c r="AT34" s="22"/>
    </row>
    <row r="35" spans="2:79" ht="22.5" customHeight="1" x14ac:dyDescent="0.15">
      <c r="B35" s="21"/>
      <c r="C35" s="23"/>
      <c r="D35" s="179"/>
      <c r="E35" s="180"/>
      <c r="F35" s="180"/>
      <c r="G35" s="180"/>
      <c r="H35" s="180"/>
      <c r="I35" s="180"/>
      <c r="J35" s="180"/>
      <c r="K35" s="180"/>
      <c r="L35" s="181"/>
      <c r="M35" s="179"/>
      <c r="N35" s="180"/>
      <c r="O35" s="180"/>
      <c r="P35" s="180"/>
      <c r="Q35" s="180"/>
      <c r="R35" s="180"/>
      <c r="S35" s="180"/>
      <c r="T35" s="180"/>
      <c r="U35" s="181"/>
      <c r="V35" s="182"/>
      <c r="W35" s="183"/>
      <c r="X35" s="183"/>
      <c r="Y35" s="183"/>
      <c r="Z35" s="183"/>
      <c r="AA35" s="183"/>
      <c r="AB35" s="183"/>
      <c r="AC35" s="183"/>
      <c r="AD35" s="183"/>
      <c r="AE35" s="183"/>
      <c r="AF35" s="183"/>
      <c r="AG35" s="183"/>
      <c r="AH35" s="183"/>
      <c r="AI35" s="184"/>
      <c r="AJ35" s="62"/>
      <c r="AK35" s="22"/>
      <c r="AM35" s="21"/>
      <c r="AN35" s="204" t="s">
        <v>122</v>
      </c>
      <c r="AO35" s="205"/>
      <c r="AP35" s="211">
        <v>41983</v>
      </c>
      <c r="AQ35" s="212"/>
      <c r="AR35" s="61"/>
      <c r="AS35" s="61"/>
      <c r="AT35" s="22"/>
      <c r="BV35" s="25" t="s">
        <v>128</v>
      </c>
      <c r="BW35" s="25">
        <f>IF($AP35&lt;&gt;0,YEAR($AP35),0)</f>
        <v>2014</v>
      </c>
      <c r="BX35" s="25">
        <f>IF($BW35&lt;&gt;0,VLOOKUP($BQ$105,$BQ$94:$BS$104,3),0)</f>
        <v>26</v>
      </c>
      <c r="BY35" s="25">
        <f>IF(AND($BW35&lt;&gt;0,MONTH($AP35)&lt;10),"  "&amp;MONTH($AP35),IF(AND($BW35&lt;&gt;0,MONTH($AP35)&gt;=10),MONTH($AP35),0))</f>
        <v>12</v>
      </c>
      <c r="BZ35" s="25">
        <f>IF(AND($BW35&lt;&gt;0,DAY($AP35)&lt;10),"  "&amp;DAY($AP35),IF(AND($BW35&lt;&gt;0,DAY($AP35)&gt;=10),DAY($AP35),0))</f>
        <v>10</v>
      </c>
      <c r="CA35" s="25" t="str">
        <f>IF($BW35&lt;&gt;0,$BS$93&amp;"  "&amp;$BX35&amp;"  年  "&amp;$BY35&amp;"  月  "&amp;$BZ35&amp;"  日",$BS$93&amp;"        "&amp;"年        "&amp;"月        "&amp;"日")</f>
        <v>平成  26  年  12  月  10  日</v>
      </c>
    </row>
    <row r="36" spans="2:79" ht="4.5" customHeight="1" x14ac:dyDescent="0.15">
      <c r="B36" s="21"/>
      <c r="C36" s="23"/>
      <c r="D36" s="179"/>
      <c r="E36" s="180"/>
      <c r="F36" s="180"/>
      <c r="G36" s="180"/>
      <c r="H36" s="180"/>
      <c r="I36" s="180"/>
      <c r="J36" s="180"/>
      <c r="K36" s="180"/>
      <c r="L36" s="181"/>
      <c r="M36" s="179"/>
      <c r="N36" s="180"/>
      <c r="O36" s="180"/>
      <c r="P36" s="180"/>
      <c r="Q36" s="180"/>
      <c r="R36" s="180"/>
      <c r="S36" s="180"/>
      <c r="T36" s="180"/>
      <c r="U36" s="181"/>
      <c r="V36" s="182"/>
      <c r="W36" s="183"/>
      <c r="X36" s="183"/>
      <c r="Y36" s="183"/>
      <c r="Z36" s="183"/>
      <c r="AA36" s="183"/>
      <c r="AB36" s="183"/>
      <c r="AC36" s="183"/>
      <c r="AD36" s="183"/>
      <c r="AE36" s="183"/>
      <c r="AF36" s="183"/>
      <c r="AG36" s="183"/>
      <c r="AH36" s="183"/>
      <c r="AI36" s="184"/>
      <c r="AJ36" s="62"/>
      <c r="AK36" s="22"/>
      <c r="AM36" s="21"/>
      <c r="AN36" s="61"/>
      <c r="AO36" s="61"/>
      <c r="AP36" s="61"/>
      <c r="AQ36" s="61"/>
      <c r="AR36" s="61"/>
      <c r="AS36" s="61"/>
      <c r="AT36" s="22"/>
    </row>
    <row r="37" spans="2:79" ht="4.5" customHeight="1" x14ac:dyDescent="0.15">
      <c r="B37" s="21"/>
      <c r="C37" s="23"/>
      <c r="D37" s="179">
        <f>IF($AO27&lt;&gt;0,VLOOKUP($AO27,$AN$8:$AS$12,4),0)</f>
        <v>0</v>
      </c>
      <c r="E37" s="180"/>
      <c r="F37" s="180"/>
      <c r="G37" s="180"/>
      <c r="H37" s="180"/>
      <c r="I37" s="180"/>
      <c r="J37" s="180"/>
      <c r="K37" s="180"/>
      <c r="L37" s="181"/>
      <c r="M37" s="179">
        <f>IF($AO27&lt;&gt;0,VLOOKUP($AO27,$AN$8:$AS$12,5),0)</f>
        <v>0</v>
      </c>
      <c r="N37" s="180"/>
      <c r="O37" s="180"/>
      <c r="P37" s="180"/>
      <c r="Q37" s="180"/>
      <c r="R37" s="180"/>
      <c r="S37" s="180"/>
      <c r="T37" s="180"/>
      <c r="U37" s="181"/>
      <c r="V37" s="182">
        <f>IF($AO27&lt;&gt;0,VLOOKUP($AO27,$AN$8:$AS$12,6),0)</f>
        <v>0</v>
      </c>
      <c r="W37" s="183"/>
      <c r="X37" s="183"/>
      <c r="Y37" s="183"/>
      <c r="Z37" s="183"/>
      <c r="AA37" s="183"/>
      <c r="AB37" s="183"/>
      <c r="AC37" s="183"/>
      <c r="AD37" s="183"/>
      <c r="AE37" s="183"/>
      <c r="AF37" s="183"/>
      <c r="AG37" s="183"/>
      <c r="AH37" s="183"/>
      <c r="AI37" s="184"/>
      <c r="AJ37" s="62"/>
      <c r="AK37" s="22"/>
      <c r="AM37" s="21"/>
      <c r="AN37" s="61"/>
      <c r="AO37" s="61"/>
      <c r="AP37" s="61"/>
      <c r="AQ37" s="61"/>
      <c r="AR37" s="61"/>
      <c r="AS37" s="61"/>
      <c r="AT37" s="22"/>
    </row>
    <row r="38" spans="2:79" ht="22.5" customHeight="1" x14ac:dyDescent="0.15">
      <c r="B38" s="21"/>
      <c r="C38" s="23"/>
      <c r="D38" s="179"/>
      <c r="E38" s="180"/>
      <c r="F38" s="180"/>
      <c r="G38" s="180"/>
      <c r="H38" s="180"/>
      <c r="I38" s="180"/>
      <c r="J38" s="180"/>
      <c r="K38" s="180"/>
      <c r="L38" s="181"/>
      <c r="M38" s="179"/>
      <c r="N38" s="180"/>
      <c r="O38" s="180"/>
      <c r="P38" s="180"/>
      <c r="Q38" s="180"/>
      <c r="R38" s="180"/>
      <c r="S38" s="180"/>
      <c r="T38" s="180"/>
      <c r="U38" s="181"/>
      <c r="V38" s="182"/>
      <c r="W38" s="183"/>
      <c r="X38" s="183"/>
      <c r="Y38" s="183"/>
      <c r="Z38" s="183"/>
      <c r="AA38" s="183"/>
      <c r="AB38" s="183"/>
      <c r="AC38" s="183"/>
      <c r="AD38" s="183"/>
      <c r="AE38" s="183"/>
      <c r="AF38" s="183"/>
      <c r="AG38" s="183"/>
      <c r="AH38" s="183"/>
      <c r="AI38" s="184"/>
      <c r="AJ38" s="62"/>
      <c r="AK38" s="22"/>
      <c r="AM38" s="21"/>
      <c r="AN38" s="204" t="s">
        <v>123</v>
      </c>
      <c r="AO38" s="205"/>
      <c r="AP38" s="208" t="s">
        <v>233</v>
      </c>
      <c r="AQ38" s="209"/>
      <c r="AR38" s="209"/>
      <c r="AS38" s="210"/>
      <c r="AT38" s="22"/>
    </row>
    <row r="39" spans="2:79" ht="4.5" customHeight="1" thickBot="1" x14ac:dyDescent="0.2">
      <c r="B39" s="21"/>
      <c r="C39" s="23"/>
      <c r="D39" s="179"/>
      <c r="E39" s="180"/>
      <c r="F39" s="180"/>
      <c r="G39" s="180"/>
      <c r="H39" s="180"/>
      <c r="I39" s="180"/>
      <c r="J39" s="180"/>
      <c r="K39" s="180"/>
      <c r="L39" s="181"/>
      <c r="M39" s="179"/>
      <c r="N39" s="180"/>
      <c r="O39" s="180"/>
      <c r="P39" s="180"/>
      <c r="Q39" s="180"/>
      <c r="R39" s="180"/>
      <c r="S39" s="180"/>
      <c r="T39" s="180"/>
      <c r="U39" s="181"/>
      <c r="V39" s="182"/>
      <c r="W39" s="183"/>
      <c r="X39" s="183"/>
      <c r="Y39" s="183"/>
      <c r="Z39" s="183"/>
      <c r="AA39" s="183"/>
      <c r="AB39" s="183"/>
      <c r="AC39" s="183"/>
      <c r="AD39" s="183"/>
      <c r="AE39" s="183"/>
      <c r="AF39" s="183"/>
      <c r="AG39" s="183"/>
      <c r="AH39" s="183"/>
      <c r="AI39" s="184"/>
      <c r="AJ39" s="62"/>
      <c r="AK39" s="22"/>
      <c r="AM39" s="36"/>
      <c r="AN39" s="37"/>
      <c r="AO39" s="37"/>
      <c r="AP39" s="37"/>
      <c r="AQ39" s="37"/>
      <c r="AR39" s="37"/>
      <c r="AS39" s="37"/>
      <c r="AT39" s="38"/>
    </row>
    <row r="40" spans="2:79" ht="4.5" customHeight="1" x14ac:dyDescent="0.15">
      <c r="B40" s="21"/>
      <c r="C40" s="23"/>
      <c r="D40" s="179">
        <f>IF($AO29&lt;&gt;0,VLOOKUP($AO29,$AN$8:$AS$12,4),0)</f>
        <v>0</v>
      </c>
      <c r="E40" s="180"/>
      <c r="F40" s="180"/>
      <c r="G40" s="180"/>
      <c r="H40" s="180"/>
      <c r="I40" s="180"/>
      <c r="J40" s="180"/>
      <c r="K40" s="180"/>
      <c r="L40" s="181"/>
      <c r="M40" s="179">
        <f>IF($AO29&lt;&gt;0,VLOOKUP($AO29,$AN$8:$AS$12,5),0)</f>
        <v>0</v>
      </c>
      <c r="N40" s="180"/>
      <c r="O40" s="180"/>
      <c r="P40" s="180"/>
      <c r="Q40" s="180"/>
      <c r="R40" s="180"/>
      <c r="S40" s="180"/>
      <c r="T40" s="180"/>
      <c r="U40" s="181"/>
      <c r="V40" s="182">
        <f>IF($AO29&lt;&gt;0,VLOOKUP($AO29,$AN$8:$AS$12,6),0)</f>
        <v>0</v>
      </c>
      <c r="W40" s="183"/>
      <c r="X40" s="183"/>
      <c r="Y40" s="183"/>
      <c r="Z40" s="183"/>
      <c r="AA40" s="183"/>
      <c r="AB40" s="183"/>
      <c r="AC40" s="183"/>
      <c r="AD40" s="183"/>
      <c r="AE40" s="183"/>
      <c r="AF40" s="183"/>
      <c r="AG40" s="183"/>
      <c r="AH40" s="183"/>
      <c r="AI40" s="184"/>
      <c r="AJ40" s="62"/>
      <c r="AK40" s="22"/>
    </row>
    <row r="41" spans="2:79" ht="22.5" customHeight="1" x14ac:dyDescent="0.15">
      <c r="B41" s="21"/>
      <c r="C41" s="23"/>
      <c r="D41" s="179"/>
      <c r="E41" s="180"/>
      <c r="F41" s="180"/>
      <c r="G41" s="180"/>
      <c r="H41" s="180"/>
      <c r="I41" s="180"/>
      <c r="J41" s="180"/>
      <c r="K41" s="180"/>
      <c r="L41" s="181"/>
      <c r="M41" s="179"/>
      <c r="N41" s="180"/>
      <c r="O41" s="180"/>
      <c r="P41" s="180"/>
      <c r="Q41" s="180"/>
      <c r="R41" s="180"/>
      <c r="S41" s="180"/>
      <c r="T41" s="180"/>
      <c r="U41" s="181"/>
      <c r="V41" s="182"/>
      <c r="W41" s="183"/>
      <c r="X41" s="183"/>
      <c r="Y41" s="183"/>
      <c r="Z41" s="183"/>
      <c r="AA41" s="183"/>
      <c r="AB41" s="183"/>
      <c r="AC41" s="183"/>
      <c r="AD41" s="183"/>
      <c r="AE41" s="183"/>
      <c r="AF41" s="183"/>
      <c r="AG41" s="183"/>
      <c r="AH41" s="183"/>
      <c r="AI41" s="184"/>
      <c r="AJ41" s="62"/>
      <c r="AK41" s="22"/>
    </row>
    <row r="42" spans="2:79" ht="4.5" customHeight="1" x14ac:dyDescent="0.15">
      <c r="B42" s="21"/>
      <c r="C42" s="23"/>
      <c r="D42" s="214"/>
      <c r="E42" s="215"/>
      <c r="F42" s="215"/>
      <c r="G42" s="215"/>
      <c r="H42" s="215"/>
      <c r="I42" s="215"/>
      <c r="J42" s="215"/>
      <c r="K42" s="215"/>
      <c r="L42" s="216"/>
      <c r="M42" s="214"/>
      <c r="N42" s="215"/>
      <c r="O42" s="215"/>
      <c r="P42" s="215"/>
      <c r="Q42" s="215"/>
      <c r="R42" s="215"/>
      <c r="S42" s="215"/>
      <c r="T42" s="215"/>
      <c r="U42" s="216"/>
      <c r="V42" s="217"/>
      <c r="W42" s="218"/>
      <c r="X42" s="218"/>
      <c r="Y42" s="218"/>
      <c r="Z42" s="218"/>
      <c r="AA42" s="218"/>
      <c r="AB42" s="218"/>
      <c r="AC42" s="218"/>
      <c r="AD42" s="218"/>
      <c r="AE42" s="218"/>
      <c r="AF42" s="218"/>
      <c r="AG42" s="218"/>
      <c r="AH42" s="218"/>
      <c r="AI42" s="219"/>
      <c r="AJ42" s="62"/>
      <c r="AK42" s="22"/>
    </row>
    <row r="43" spans="2:79" ht="4.5" customHeight="1" x14ac:dyDescent="0.15">
      <c r="B43" s="21"/>
      <c r="C43" s="23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2"/>
      <c r="AK43" s="22"/>
    </row>
    <row r="44" spans="2:79" ht="22.5" customHeight="1" x14ac:dyDescent="0.15">
      <c r="B44" s="21"/>
      <c r="C44" s="23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2"/>
      <c r="AK44" s="22"/>
    </row>
    <row r="45" spans="2:79" ht="22.5" customHeight="1" x14ac:dyDescent="0.15">
      <c r="B45" s="21"/>
      <c r="C45" s="23" t="s">
        <v>102</v>
      </c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2"/>
      <c r="AK45" s="22"/>
    </row>
    <row r="46" spans="2:79" ht="4.5" customHeight="1" x14ac:dyDescent="0.15">
      <c r="B46" s="21"/>
      <c r="C46" s="23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2"/>
      <c r="AK46" s="22"/>
    </row>
    <row r="47" spans="2:79" ht="22.5" customHeight="1" x14ac:dyDescent="0.15">
      <c r="B47" s="21"/>
      <c r="C47" s="23" t="s">
        <v>103</v>
      </c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2"/>
      <c r="AK47" s="22"/>
    </row>
    <row r="48" spans="2:79" ht="4.5" customHeight="1" x14ac:dyDescent="0.15">
      <c r="B48" s="21"/>
      <c r="C48" s="23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2"/>
      <c r="AK48" s="22"/>
    </row>
    <row r="49" spans="2:37" ht="22.5" customHeight="1" x14ac:dyDescent="0.15">
      <c r="B49" s="21"/>
      <c r="C49" s="23" t="s">
        <v>104</v>
      </c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2"/>
      <c r="AK49" s="22"/>
    </row>
    <row r="50" spans="2:37" ht="4.5" customHeight="1" x14ac:dyDescent="0.15">
      <c r="B50" s="21"/>
      <c r="C50" s="23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2"/>
      <c r="AK50" s="22"/>
    </row>
    <row r="51" spans="2:37" ht="22.5" customHeight="1" x14ac:dyDescent="0.15">
      <c r="B51" s="21"/>
      <c r="C51" s="23" t="str">
        <f>"　　　 なお、全ての工事の完了予定は "&amp;$CA$35&amp;" です。"</f>
        <v>　　　 なお、全ての工事の完了予定は 平成  26  年  12  月  10  日 です。</v>
      </c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2"/>
      <c r="AK51" s="22"/>
    </row>
    <row r="52" spans="2:37" ht="4.5" customHeight="1" x14ac:dyDescent="0.15">
      <c r="B52" s="21"/>
      <c r="C52" s="23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2"/>
      <c r="AK52" s="22"/>
    </row>
    <row r="53" spans="2:37" ht="22.5" customHeight="1" x14ac:dyDescent="0.15">
      <c r="B53" s="21"/>
      <c r="C53" s="23" t="s">
        <v>105</v>
      </c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2"/>
      <c r="AK53" s="22"/>
    </row>
    <row r="54" spans="2:37" ht="4.5" customHeight="1" x14ac:dyDescent="0.15">
      <c r="B54" s="21"/>
      <c r="C54" s="23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2"/>
      <c r="AK54" s="22"/>
    </row>
    <row r="55" spans="2:37" ht="22.5" customHeight="1" x14ac:dyDescent="0.15">
      <c r="B55" s="21"/>
      <c r="C55" s="23" t="s">
        <v>106</v>
      </c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62"/>
      <c r="AK55" s="22"/>
    </row>
    <row r="56" spans="2:37" ht="17.25" customHeight="1" x14ac:dyDescent="0.15">
      <c r="B56" s="21"/>
      <c r="C56" s="23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52"/>
      <c r="AJ56" s="62"/>
      <c r="AK56" s="22"/>
    </row>
    <row r="57" spans="2:37" ht="6" customHeight="1" x14ac:dyDescent="0.15">
      <c r="B57" s="21"/>
      <c r="C57" s="23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213" t="str">
        <f>BJ108&amp;"　　　　　　　 "</f>
        <v xml:space="preserve">檜山振興局　　　　　　　 </v>
      </c>
      <c r="Y57" s="213"/>
      <c r="Z57" s="213"/>
      <c r="AA57" s="213"/>
      <c r="AB57" s="213"/>
      <c r="AC57" s="213"/>
      <c r="AD57" s="213"/>
      <c r="AE57" s="213"/>
      <c r="AF57" s="213"/>
      <c r="AG57" s="213"/>
      <c r="AH57" s="213"/>
      <c r="AI57" s="52"/>
      <c r="AJ57" s="62"/>
      <c r="AK57" s="22"/>
    </row>
    <row r="58" spans="2:37" ht="18" customHeight="1" x14ac:dyDescent="0.15">
      <c r="B58" s="21"/>
      <c r="C58" s="23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213"/>
      <c r="Y58" s="213"/>
      <c r="Z58" s="213"/>
      <c r="AA58" s="213"/>
      <c r="AB58" s="213"/>
      <c r="AC58" s="213"/>
      <c r="AD58" s="213"/>
      <c r="AE58" s="213"/>
      <c r="AF58" s="213"/>
      <c r="AG58" s="213"/>
      <c r="AH58" s="213"/>
      <c r="AI58" s="52"/>
      <c r="AJ58" s="62"/>
      <c r="AK58" s="22"/>
    </row>
    <row r="59" spans="2:37" ht="18" customHeight="1" x14ac:dyDescent="0.15">
      <c r="B59" s="21"/>
      <c r="C59" s="23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213" t="str">
        <f>AP38&amp;"　　"</f>
        <v>農村振興課  農地整備係　　</v>
      </c>
      <c r="Y59" s="213"/>
      <c r="Z59" s="213"/>
      <c r="AA59" s="213"/>
      <c r="AB59" s="213"/>
      <c r="AC59" s="213"/>
      <c r="AD59" s="213"/>
      <c r="AE59" s="213"/>
      <c r="AF59" s="213"/>
      <c r="AG59" s="213"/>
      <c r="AH59" s="213"/>
      <c r="AI59" s="52"/>
      <c r="AJ59" s="62"/>
      <c r="AK59" s="22"/>
    </row>
    <row r="60" spans="2:37" ht="6" customHeight="1" x14ac:dyDescent="0.15">
      <c r="B60" s="21"/>
      <c r="C60" s="23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213"/>
      <c r="Y60" s="213"/>
      <c r="Z60" s="213"/>
      <c r="AA60" s="213"/>
      <c r="AB60" s="213"/>
      <c r="AC60" s="213"/>
      <c r="AD60" s="213"/>
      <c r="AE60" s="213"/>
      <c r="AF60" s="213"/>
      <c r="AG60" s="213"/>
      <c r="AH60" s="213"/>
      <c r="AI60" s="45"/>
      <c r="AJ60" s="62"/>
      <c r="AK60" s="22"/>
    </row>
    <row r="61" spans="2:37" ht="22.5" customHeight="1" x14ac:dyDescent="0.15">
      <c r="B61" s="21"/>
      <c r="C61" s="29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4"/>
      <c r="AK61" s="22"/>
    </row>
    <row r="62" spans="2:37" ht="36" customHeight="1" x14ac:dyDescent="0.15">
      <c r="B62" s="2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22"/>
    </row>
    <row r="63" spans="2:37" ht="36" customHeight="1" x14ac:dyDescent="0.15">
      <c r="B63" s="2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22"/>
    </row>
    <row r="64" spans="2:37" ht="18" customHeight="1" x14ac:dyDescent="0.15">
      <c r="B64" s="21"/>
      <c r="C64" s="61" t="s">
        <v>132</v>
      </c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61"/>
      <c r="AK64" s="22"/>
    </row>
    <row r="65" spans="2:37" ht="78" customHeight="1" x14ac:dyDescent="0.15">
      <c r="B65" s="21"/>
      <c r="C65" s="58"/>
      <c r="D65" s="140" t="s">
        <v>138</v>
      </c>
      <c r="E65" s="140"/>
      <c r="F65" s="140"/>
      <c r="G65" s="140"/>
      <c r="H65" s="140"/>
      <c r="I65" s="140"/>
      <c r="J65" s="140"/>
      <c r="K65" s="140"/>
      <c r="L65" s="140"/>
      <c r="M65" s="140"/>
      <c r="N65" s="140"/>
      <c r="O65" s="140"/>
      <c r="P65" s="140"/>
      <c r="Q65" s="140"/>
      <c r="R65" s="140"/>
      <c r="S65" s="140"/>
      <c r="T65" s="140"/>
      <c r="U65" s="140"/>
      <c r="V65" s="140"/>
      <c r="W65" s="140"/>
      <c r="X65" s="140"/>
      <c r="Y65" s="140"/>
      <c r="Z65" s="140"/>
      <c r="AA65" s="140"/>
      <c r="AB65" s="140"/>
      <c r="AC65" s="140"/>
      <c r="AD65" s="140"/>
      <c r="AE65" s="140"/>
      <c r="AF65" s="140"/>
      <c r="AG65" s="140"/>
      <c r="AH65" s="140"/>
      <c r="AI65" s="140"/>
      <c r="AJ65" s="60"/>
      <c r="AK65" s="22"/>
    </row>
    <row r="66" spans="2:37" ht="18" customHeight="1" x14ac:dyDescent="0.15">
      <c r="B66" s="21"/>
      <c r="C66" s="23"/>
      <c r="D66" s="61" t="s">
        <v>133</v>
      </c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1"/>
      <c r="AF66" s="61"/>
      <c r="AG66" s="61"/>
      <c r="AH66" s="61"/>
      <c r="AI66" s="61"/>
      <c r="AJ66" s="62"/>
      <c r="AK66" s="22"/>
    </row>
    <row r="67" spans="2:37" ht="36" customHeight="1" x14ac:dyDescent="0.15">
      <c r="B67" s="21"/>
      <c r="C67" s="23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1"/>
      <c r="AA67" s="75"/>
      <c r="AB67" s="75"/>
      <c r="AC67" s="75"/>
      <c r="AD67" s="75"/>
      <c r="AE67" s="75"/>
      <c r="AF67" s="75"/>
      <c r="AG67" s="75"/>
      <c r="AH67" s="75"/>
      <c r="AI67" s="61"/>
      <c r="AJ67" s="62"/>
      <c r="AK67" s="22"/>
    </row>
    <row r="68" spans="2:37" ht="18" customHeight="1" x14ac:dyDescent="0.15">
      <c r="B68" s="21"/>
      <c r="C68" s="23"/>
      <c r="D68" s="173" t="s">
        <v>134</v>
      </c>
      <c r="E68" s="174"/>
      <c r="F68" s="174"/>
      <c r="G68" s="174"/>
      <c r="H68" s="174"/>
      <c r="I68" s="174"/>
      <c r="J68" s="174"/>
      <c r="K68" s="174"/>
      <c r="L68" s="174"/>
      <c r="M68" s="174"/>
      <c r="N68" s="174"/>
      <c r="O68" s="174"/>
      <c r="P68" s="174"/>
      <c r="Q68" s="174"/>
      <c r="R68" s="174"/>
      <c r="S68" s="174"/>
      <c r="T68" s="174"/>
      <c r="U68" s="174"/>
      <c r="V68" s="174"/>
      <c r="W68" s="174"/>
      <c r="X68" s="174"/>
      <c r="Y68" s="174"/>
      <c r="Z68" s="174"/>
      <c r="AA68" s="174"/>
      <c r="AB68" s="174"/>
      <c r="AC68" s="174"/>
      <c r="AD68" s="174"/>
      <c r="AE68" s="174"/>
      <c r="AF68" s="174"/>
      <c r="AG68" s="174"/>
      <c r="AH68" s="174"/>
      <c r="AI68" s="175"/>
      <c r="AJ68" s="62"/>
      <c r="AK68" s="22"/>
    </row>
    <row r="69" spans="2:37" ht="36" customHeight="1" x14ac:dyDescent="0.15">
      <c r="B69" s="21"/>
      <c r="C69" s="23"/>
      <c r="D69" s="69"/>
      <c r="E69" s="207" t="s">
        <v>135</v>
      </c>
      <c r="F69" s="207"/>
      <c r="G69" s="207"/>
      <c r="H69" s="207"/>
      <c r="I69" s="71"/>
      <c r="J69" s="69"/>
      <c r="K69" s="174" t="s">
        <v>136</v>
      </c>
      <c r="L69" s="174"/>
      <c r="M69" s="174"/>
      <c r="N69" s="71"/>
      <c r="O69" s="69"/>
      <c r="P69" s="207" t="s">
        <v>137</v>
      </c>
      <c r="Q69" s="207"/>
      <c r="R69" s="207"/>
      <c r="S69" s="71"/>
      <c r="T69" s="69"/>
      <c r="U69" s="206" t="s">
        <v>139</v>
      </c>
      <c r="V69" s="206"/>
      <c r="W69" s="206"/>
      <c r="X69" s="206"/>
      <c r="Y69" s="206"/>
      <c r="Z69" s="206"/>
      <c r="AA69" s="76"/>
      <c r="AB69" s="69"/>
      <c r="AC69" s="206" t="s">
        <v>140</v>
      </c>
      <c r="AD69" s="207"/>
      <c r="AE69" s="207"/>
      <c r="AF69" s="207"/>
      <c r="AG69" s="207"/>
      <c r="AH69" s="207"/>
      <c r="AI69" s="77"/>
      <c r="AJ69" s="62"/>
      <c r="AK69" s="22"/>
    </row>
    <row r="70" spans="2:37" ht="36" customHeight="1" x14ac:dyDescent="0.15">
      <c r="B70" s="21"/>
      <c r="C70" s="23"/>
      <c r="D70" s="191" t="str">
        <f>IF($AO17&lt;&gt;0,VLOOKUP($AO17,$AN$8:$AS$12,2),0)</f>
        <v>○○　○○</v>
      </c>
      <c r="E70" s="220"/>
      <c r="F70" s="220"/>
      <c r="G70" s="220"/>
      <c r="H70" s="220"/>
      <c r="I70" s="192"/>
      <c r="J70" s="191" t="str">
        <f>IF($AO21&lt;&gt;0,VLOOKUP($AO21,$AN$8:$AS$12,4),0)</f>
        <v>1-1-1</v>
      </c>
      <c r="K70" s="220"/>
      <c r="L70" s="220"/>
      <c r="M70" s="220"/>
      <c r="N70" s="192"/>
      <c r="O70" s="191" t="str">
        <f>IF($AO21&lt;&gt;0,VLOOKUP($AO21,$AN$8:$AS$12,5),0)</f>
        <v>区画整理</v>
      </c>
      <c r="P70" s="220"/>
      <c r="Q70" s="220"/>
      <c r="R70" s="220"/>
      <c r="S70" s="192"/>
      <c r="T70" s="105" t="str">
        <f>IF($J70&lt;&gt;0,'1号様式'!$BT$52,0)</f>
        <v>平成    年    月    日</v>
      </c>
      <c r="U70" s="105"/>
      <c r="V70" s="105"/>
      <c r="W70" s="105"/>
      <c r="X70" s="105"/>
      <c r="Y70" s="105"/>
      <c r="Z70" s="105"/>
      <c r="AA70" s="105"/>
      <c r="AB70" s="105"/>
      <c r="AC70" s="105"/>
      <c r="AD70" s="105"/>
      <c r="AE70" s="105"/>
      <c r="AF70" s="105"/>
      <c r="AG70" s="105"/>
      <c r="AH70" s="105"/>
      <c r="AI70" s="105"/>
      <c r="AJ70" s="62"/>
      <c r="AK70" s="22"/>
    </row>
    <row r="71" spans="2:37" ht="36" customHeight="1" x14ac:dyDescent="0.15">
      <c r="B71" s="21"/>
      <c r="C71" s="23"/>
      <c r="D71" s="191" t="str">
        <f>IF(J71&lt;&gt;0,$D$70,0)</f>
        <v>○○　○○</v>
      </c>
      <c r="E71" s="220"/>
      <c r="F71" s="220"/>
      <c r="G71" s="220"/>
      <c r="H71" s="220"/>
      <c r="I71" s="192"/>
      <c r="J71" s="191" t="str">
        <f>IF($AO23&lt;&gt;0,VLOOKUP($AO23,$AN$8:$AS$12,4),0)</f>
        <v>1-1-2</v>
      </c>
      <c r="K71" s="220"/>
      <c r="L71" s="220"/>
      <c r="M71" s="220"/>
      <c r="N71" s="192"/>
      <c r="O71" s="191" t="str">
        <f>IF($AO23&lt;&gt;0,VLOOKUP($AO23,$AN$8:$AS$12,5),0)</f>
        <v>暗きょ排水</v>
      </c>
      <c r="P71" s="220"/>
      <c r="Q71" s="220"/>
      <c r="R71" s="220"/>
      <c r="S71" s="192"/>
      <c r="T71" s="105" t="str">
        <f>IF($J71&lt;&gt;0,'1号様式'!$BT$52,0)</f>
        <v>平成    年    月    日</v>
      </c>
      <c r="U71" s="105"/>
      <c r="V71" s="105"/>
      <c r="W71" s="105"/>
      <c r="X71" s="105"/>
      <c r="Y71" s="105"/>
      <c r="Z71" s="105"/>
      <c r="AA71" s="105"/>
      <c r="AB71" s="105"/>
      <c r="AC71" s="105"/>
      <c r="AD71" s="105"/>
      <c r="AE71" s="105"/>
      <c r="AF71" s="105"/>
      <c r="AG71" s="105"/>
      <c r="AH71" s="105"/>
      <c r="AI71" s="105"/>
      <c r="AJ71" s="62"/>
      <c r="AK71" s="22"/>
    </row>
    <row r="72" spans="2:37" ht="36" customHeight="1" x14ac:dyDescent="0.15">
      <c r="B72" s="21"/>
      <c r="C72" s="23"/>
      <c r="D72" s="191" t="str">
        <f>IF(J72&lt;&gt;0,$D$70,0)</f>
        <v>○○　○○</v>
      </c>
      <c r="E72" s="220"/>
      <c r="F72" s="220"/>
      <c r="G72" s="220"/>
      <c r="H72" s="220"/>
      <c r="I72" s="192"/>
      <c r="J72" s="191" t="str">
        <f>IF($AO25&lt;&gt;0,VLOOKUP($AO25,$AN$8:$AS$12,4),0)</f>
        <v>2-1-1</v>
      </c>
      <c r="K72" s="220"/>
      <c r="L72" s="220"/>
      <c r="M72" s="220"/>
      <c r="N72" s="192"/>
      <c r="O72" s="191" t="str">
        <f>IF($AO25&lt;&gt;0,VLOOKUP($AO25,$AN$8:$AS$12,5),0)</f>
        <v>客土工</v>
      </c>
      <c r="P72" s="220"/>
      <c r="Q72" s="220"/>
      <c r="R72" s="220"/>
      <c r="S72" s="192"/>
      <c r="T72" s="105" t="str">
        <f>IF($J72&lt;&gt;0,'1号様式'!$BT$52,0)</f>
        <v>平成    年    月    日</v>
      </c>
      <c r="U72" s="105"/>
      <c r="V72" s="105"/>
      <c r="W72" s="105"/>
      <c r="X72" s="105"/>
      <c r="Y72" s="105"/>
      <c r="Z72" s="105"/>
      <c r="AA72" s="105"/>
      <c r="AB72" s="105"/>
      <c r="AC72" s="105"/>
      <c r="AD72" s="105"/>
      <c r="AE72" s="105"/>
      <c r="AF72" s="105"/>
      <c r="AG72" s="105"/>
      <c r="AH72" s="105"/>
      <c r="AI72" s="105"/>
      <c r="AJ72" s="62"/>
      <c r="AK72" s="22"/>
    </row>
    <row r="73" spans="2:37" ht="36" customHeight="1" x14ac:dyDescent="0.15">
      <c r="B73" s="21"/>
      <c r="C73" s="23"/>
      <c r="D73" s="191">
        <f>IF(J73&lt;&gt;0,$D$70,0)</f>
        <v>0</v>
      </c>
      <c r="E73" s="220"/>
      <c r="F73" s="220"/>
      <c r="G73" s="220"/>
      <c r="H73" s="220"/>
      <c r="I73" s="192"/>
      <c r="J73" s="191">
        <f>IF($AO27&lt;&gt;0,VLOOKUP($AO27,$AN$8:$AS$12,4),0)</f>
        <v>0</v>
      </c>
      <c r="K73" s="220"/>
      <c r="L73" s="220"/>
      <c r="M73" s="220"/>
      <c r="N73" s="192"/>
      <c r="O73" s="191">
        <f>IF($AO27&lt;&gt;0,VLOOKUP($AO27,$AN$8:$AS$12,5),0)</f>
        <v>0</v>
      </c>
      <c r="P73" s="220"/>
      <c r="Q73" s="220"/>
      <c r="R73" s="220"/>
      <c r="S73" s="192"/>
      <c r="T73" s="105">
        <f>IF($J73&lt;&gt;0,'1号様式'!$BT$52,0)</f>
        <v>0</v>
      </c>
      <c r="U73" s="105"/>
      <c r="V73" s="105"/>
      <c r="W73" s="105"/>
      <c r="X73" s="105"/>
      <c r="Y73" s="105"/>
      <c r="Z73" s="105"/>
      <c r="AA73" s="105"/>
      <c r="AB73" s="105"/>
      <c r="AC73" s="105"/>
      <c r="AD73" s="105"/>
      <c r="AE73" s="105"/>
      <c r="AF73" s="105"/>
      <c r="AG73" s="105"/>
      <c r="AH73" s="105"/>
      <c r="AI73" s="105"/>
      <c r="AJ73" s="62"/>
      <c r="AK73" s="22"/>
    </row>
    <row r="74" spans="2:37" ht="36" customHeight="1" x14ac:dyDescent="0.15">
      <c r="B74" s="21"/>
      <c r="C74" s="23"/>
      <c r="D74" s="191">
        <f>IF(J74&lt;&gt;0,$D$70,0)</f>
        <v>0</v>
      </c>
      <c r="E74" s="220"/>
      <c r="F74" s="220"/>
      <c r="G74" s="220"/>
      <c r="H74" s="220"/>
      <c r="I74" s="192"/>
      <c r="J74" s="191">
        <f>IF($AO29&lt;&gt;0,VLOOKUP($AO29,$AN$8:$AS$12,4),0)</f>
        <v>0</v>
      </c>
      <c r="K74" s="220"/>
      <c r="L74" s="220"/>
      <c r="M74" s="220"/>
      <c r="N74" s="192"/>
      <c r="O74" s="191">
        <f>IF($AO29&lt;&gt;0,VLOOKUP($AO29,$AN$8:$AS$12,5),0)</f>
        <v>0</v>
      </c>
      <c r="P74" s="220"/>
      <c r="Q74" s="220"/>
      <c r="R74" s="220"/>
      <c r="S74" s="192"/>
      <c r="T74" s="105">
        <f>IF($J74&lt;&gt;0,'1号様式'!$BT$52,0)</f>
        <v>0</v>
      </c>
      <c r="U74" s="105"/>
      <c r="V74" s="105"/>
      <c r="W74" s="105"/>
      <c r="X74" s="105"/>
      <c r="Y74" s="105"/>
      <c r="Z74" s="105"/>
      <c r="AA74" s="105"/>
      <c r="AB74" s="105"/>
      <c r="AC74" s="105"/>
      <c r="AD74" s="105"/>
      <c r="AE74" s="105"/>
      <c r="AF74" s="105"/>
      <c r="AG74" s="105"/>
      <c r="AH74" s="105"/>
      <c r="AI74" s="105"/>
      <c r="AJ74" s="62"/>
      <c r="AK74" s="22"/>
    </row>
    <row r="75" spans="2:37" ht="36" customHeight="1" x14ac:dyDescent="0.15">
      <c r="B75" s="21"/>
      <c r="C75" s="23"/>
      <c r="D75" s="191"/>
      <c r="E75" s="220"/>
      <c r="F75" s="220"/>
      <c r="G75" s="220"/>
      <c r="H75" s="220"/>
      <c r="I75" s="192"/>
      <c r="J75" s="191"/>
      <c r="K75" s="220"/>
      <c r="L75" s="220"/>
      <c r="M75" s="220"/>
      <c r="N75" s="192"/>
      <c r="O75" s="191"/>
      <c r="P75" s="220"/>
      <c r="Q75" s="220"/>
      <c r="R75" s="220"/>
      <c r="S75" s="192"/>
      <c r="T75" s="105"/>
      <c r="U75" s="105"/>
      <c r="V75" s="105"/>
      <c r="W75" s="105"/>
      <c r="X75" s="105"/>
      <c r="Y75" s="105"/>
      <c r="Z75" s="105"/>
      <c r="AA75" s="105"/>
      <c r="AB75" s="105"/>
      <c r="AC75" s="105"/>
      <c r="AD75" s="105"/>
      <c r="AE75" s="105"/>
      <c r="AF75" s="105"/>
      <c r="AG75" s="105"/>
      <c r="AH75" s="105"/>
      <c r="AI75" s="105"/>
      <c r="AJ75" s="62"/>
      <c r="AK75" s="22"/>
    </row>
    <row r="76" spans="2:37" ht="36" customHeight="1" x14ac:dyDescent="0.15">
      <c r="B76" s="21"/>
      <c r="C76" s="23"/>
      <c r="D76" s="191"/>
      <c r="E76" s="220"/>
      <c r="F76" s="220"/>
      <c r="G76" s="220"/>
      <c r="H76" s="220"/>
      <c r="I76" s="192"/>
      <c r="J76" s="191"/>
      <c r="K76" s="220"/>
      <c r="L76" s="220"/>
      <c r="M76" s="220"/>
      <c r="N76" s="192"/>
      <c r="O76" s="191"/>
      <c r="P76" s="220"/>
      <c r="Q76" s="220"/>
      <c r="R76" s="220"/>
      <c r="S76" s="192"/>
      <c r="T76" s="105"/>
      <c r="U76" s="105"/>
      <c r="V76" s="105"/>
      <c r="W76" s="105"/>
      <c r="X76" s="105"/>
      <c r="Y76" s="105"/>
      <c r="Z76" s="105"/>
      <c r="AA76" s="105"/>
      <c r="AB76" s="105"/>
      <c r="AC76" s="105"/>
      <c r="AD76" s="105"/>
      <c r="AE76" s="105"/>
      <c r="AF76" s="105"/>
      <c r="AG76" s="105"/>
      <c r="AH76" s="105"/>
      <c r="AI76" s="105"/>
      <c r="AJ76" s="62"/>
      <c r="AK76" s="22"/>
    </row>
    <row r="77" spans="2:37" ht="36" customHeight="1" x14ac:dyDescent="0.15">
      <c r="B77" s="21"/>
      <c r="C77" s="23"/>
      <c r="D77" s="191"/>
      <c r="E77" s="220"/>
      <c r="F77" s="220"/>
      <c r="G77" s="220"/>
      <c r="H77" s="220"/>
      <c r="I77" s="192"/>
      <c r="J77" s="191"/>
      <c r="K77" s="220"/>
      <c r="L77" s="220"/>
      <c r="M77" s="220"/>
      <c r="N77" s="192"/>
      <c r="O77" s="191"/>
      <c r="P77" s="220"/>
      <c r="Q77" s="220"/>
      <c r="R77" s="220"/>
      <c r="S77" s="192"/>
      <c r="T77" s="105"/>
      <c r="U77" s="105"/>
      <c r="V77" s="105"/>
      <c r="W77" s="105"/>
      <c r="X77" s="105"/>
      <c r="Y77" s="105"/>
      <c r="Z77" s="105"/>
      <c r="AA77" s="105"/>
      <c r="AB77" s="105"/>
      <c r="AC77" s="105"/>
      <c r="AD77" s="105"/>
      <c r="AE77" s="105"/>
      <c r="AF77" s="105"/>
      <c r="AG77" s="105"/>
      <c r="AH77" s="105"/>
      <c r="AI77" s="105"/>
      <c r="AJ77" s="62"/>
      <c r="AK77" s="22"/>
    </row>
    <row r="78" spans="2:37" ht="36" customHeight="1" x14ac:dyDescent="0.15">
      <c r="B78" s="21"/>
      <c r="C78" s="23"/>
      <c r="D78" s="191"/>
      <c r="E78" s="220"/>
      <c r="F78" s="220"/>
      <c r="G78" s="220"/>
      <c r="H78" s="220"/>
      <c r="I78" s="192"/>
      <c r="J78" s="191"/>
      <c r="K78" s="220"/>
      <c r="L78" s="220"/>
      <c r="M78" s="220"/>
      <c r="N78" s="192"/>
      <c r="O78" s="191"/>
      <c r="P78" s="220"/>
      <c r="Q78" s="220"/>
      <c r="R78" s="220"/>
      <c r="S78" s="192"/>
      <c r="T78" s="105"/>
      <c r="U78" s="105"/>
      <c r="V78" s="105"/>
      <c r="W78" s="105"/>
      <c r="X78" s="105"/>
      <c r="Y78" s="105"/>
      <c r="Z78" s="105"/>
      <c r="AA78" s="105"/>
      <c r="AB78" s="105"/>
      <c r="AC78" s="105"/>
      <c r="AD78" s="105"/>
      <c r="AE78" s="105"/>
      <c r="AF78" s="105"/>
      <c r="AG78" s="105"/>
      <c r="AH78" s="105"/>
      <c r="AI78" s="105"/>
      <c r="AJ78" s="62"/>
      <c r="AK78" s="22"/>
    </row>
    <row r="79" spans="2:37" ht="36" customHeight="1" x14ac:dyDescent="0.15">
      <c r="B79" s="21"/>
      <c r="C79" s="23"/>
      <c r="D79" s="191"/>
      <c r="E79" s="220"/>
      <c r="F79" s="220"/>
      <c r="G79" s="220"/>
      <c r="H79" s="220"/>
      <c r="I79" s="192"/>
      <c r="J79" s="191"/>
      <c r="K79" s="220"/>
      <c r="L79" s="220"/>
      <c r="M79" s="220"/>
      <c r="N79" s="192"/>
      <c r="O79" s="191"/>
      <c r="P79" s="220"/>
      <c r="Q79" s="220"/>
      <c r="R79" s="220"/>
      <c r="S79" s="192"/>
      <c r="T79" s="105"/>
      <c r="U79" s="105"/>
      <c r="V79" s="105"/>
      <c r="W79" s="105"/>
      <c r="X79" s="105"/>
      <c r="Y79" s="105"/>
      <c r="Z79" s="105"/>
      <c r="AA79" s="105"/>
      <c r="AB79" s="105"/>
      <c r="AC79" s="105"/>
      <c r="AD79" s="105"/>
      <c r="AE79" s="105"/>
      <c r="AF79" s="105"/>
      <c r="AG79" s="105"/>
      <c r="AH79" s="105"/>
      <c r="AI79" s="105"/>
      <c r="AJ79" s="62"/>
      <c r="AK79" s="22"/>
    </row>
    <row r="80" spans="2:37" ht="36" customHeight="1" x14ac:dyDescent="0.15">
      <c r="B80" s="21"/>
      <c r="C80" s="23"/>
      <c r="D80" s="191"/>
      <c r="E80" s="220"/>
      <c r="F80" s="220"/>
      <c r="G80" s="220"/>
      <c r="H80" s="220"/>
      <c r="I80" s="192"/>
      <c r="J80" s="191"/>
      <c r="K80" s="220"/>
      <c r="L80" s="220"/>
      <c r="M80" s="220"/>
      <c r="N80" s="192"/>
      <c r="O80" s="191"/>
      <c r="P80" s="220"/>
      <c r="Q80" s="220"/>
      <c r="R80" s="220"/>
      <c r="S80" s="192"/>
      <c r="T80" s="105"/>
      <c r="U80" s="105"/>
      <c r="V80" s="105"/>
      <c r="W80" s="105"/>
      <c r="X80" s="105"/>
      <c r="Y80" s="105"/>
      <c r="Z80" s="105"/>
      <c r="AA80" s="105"/>
      <c r="AB80" s="105"/>
      <c r="AC80" s="105"/>
      <c r="AD80" s="105"/>
      <c r="AE80" s="105"/>
      <c r="AF80" s="105"/>
      <c r="AG80" s="105"/>
      <c r="AH80" s="105"/>
      <c r="AI80" s="105"/>
      <c r="AJ80" s="62"/>
      <c r="AK80" s="22"/>
    </row>
    <row r="81" spans="2:72" ht="36" customHeight="1" x14ac:dyDescent="0.15">
      <c r="B81" s="21"/>
      <c r="C81" s="23"/>
      <c r="D81" s="191"/>
      <c r="E81" s="220"/>
      <c r="F81" s="220"/>
      <c r="G81" s="220"/>
      <c r="H81" s="220"/>
      <c r="I81" s="192"/>
      <c r="J81" s="191"/>
      <c r="K81" s="220"/>
      <c r="L81" s="220"/>
      <c r="M81" s="220"/>
      <c r="N81" s="192"/>
      <c r="O81" s="191"/>
      <c r="P81" s="220"/>
      <c r="Q81" s="220"/>
      <c r="R81" s="220"/>
      <c r="S81" s="192"/>
      <c r="T81" s="105"/>
      <c r="U81" s="105"/>
      <c r="V81" s="105"/>
      <c r="W81" s="105"/>
      <c r="X81" s="105"/>
      <c r="Y81" s="105"/>
      <c r="Z81" s="105"/>
      <c r="AA81" s="105"/>
      <c r="AB81" s="105"/>
      <c r="AC81" s="105"/>
      <c r="AD81" s="105"/>
      <c r="AE81" s="105"/>
      <c r="AF81" s="105"/>
      <c r="AG81" s="105"/>
      <c r="AH81" s="105"/>
      <c r="AI81" s="105"/>
      <c r="AJ81" s="62"/>
      <c r="AK81" s="22"/>
    </row>
    <row r="82" spans="2:72" ht="36" customHeight="1" x14ac:dyDescent="0.15">
      <c r="B82" s="21"/>
      <c r="C82" s="23"/>
      <c r="D82" s="191"/>
      <c r="E82" s="220"/>
      <c r="F82" s="220"/>
      <c r="G82" s="220"/>
      <c r="H82" s="220"/>
      <c r="I82" s="192"/>
      <c r="J82" s="191"/>
      <c r="K82" s="220"/>
      <c r="L82" s="220"/>
      <c r="M82" s="220"/>
      <c r="N82" s="192"/>
      <c r="O82" s="191"/>
      <c r="P82" s="220"/>
      <c r="Q82" s="220"/>
      <c r="R82" s="220"/>
      <c r="S82" s="192"/>
      <c r="T82" s="105"/>
      <c r="U82" s="105"/>
      <c r="V82" s="105"/>
      <c r="W82" s="105"/>
      <c r="X82" s="105"/>
      <c r="Y82" s="105"/>
      <c r="Z82" s="105"/>
      <c r="AA82" s="105"/>
      <c r="AB82" s="105"/>
      <c r="AC82" s="105"/>
      <c r="AD82" s="105"/>
      <c r="AE82" s="105"/>
      <c r="AF82" s="105"/>
      <c r="AG82" s="105"/>
      <c r="AH82" s="105"/>
      <c r="AI82" s="105"/>
      <c r="AJ82" s="62"/>
      <c r="AK82" s="22"/>
    </row>
    <row r="83" spans="2:72" ht="36" customHeight="1" x14ac:dyDescent="0.15">
      <c r="B83" s="21"/>
      <c r="C83" s="23"/>
      <c r="D83" s="191"/>
      <c r="E83" s="220"/>
      <c r="F83" s="220"/>
      <c r="G83" s="220"/>
      <c r="H83" s="220"/>
      <c r="I83" s="192"/>
      <c r="J83" s="191"/>
      <c r="K83" s="220"/>
      <c r="L83" s="220"/>
      <c r="M83" s="220"/>
      <c r="N83" s="192"/>
      <c r="O83" s="191"/>
      <c r="P83" s="220"/>
      <c r="Q83" s="220"/>
      <c r="R83" s="220"/>
      <c r="S83" s="192"/>
      <c r="T83" s="105"/>
      <c r="U83" s="105"/>
      <c r="V83" s="105"/>
      <c r="W83" s="105"/>
      <c r="X83" s="105"/>
      <c r="Y83" s="105"/>
      <c r="Z83" s="105"/>
      <c r="AA83" s="105"/>
      <c r="AB83" s="105"/>
      <c r="AC83" s="105"/>
      <c r="AD83" s="105"/>
      <c r="AE83" s="105"/>
      <c r="AF83" s="105"/>
      <c r="AG83" s="105"/>
      <c r="AH83" s="105"/>
      <c r="AI83" s="105"/>
      <c r="AJ83" s="62"/>
      <c r="AK83" s="22"/>
    </row>
    <row r="84" spans="2:72" ht="36" customHeight="1" x14ac:dyDescent="0.15">
      <c r="B84" s="21"/>
      <c r="C84" s="23"/>
      <c r="D84" s="191"/>
      <c r="E84" s="220"/>
      <c r="F84" s="220"/>
      <c r="G84" s="220"/>
      <c r="H84" s="220"/>
      <c r="I84" s="192"/>
      <c r="J84" s="191"/>
      <c r="K84" s="220"/>
      <c r="L84" s="220"/>
      <c r="M84" s="220"/>
      <c r="N84" s="192"/>
      <c r="O84" s="191"/>
      <c r="P84" s="220"/>
      <c r="Q84" s="220"/>
      <c r="R84" s="220"/>
      <c r="S84" s="192"/>
      <c r="T84" s="105"/>
      <c r="U84" s="105"/>
      <c r="V84" s="105"/>
      <c r="W84" s="105"/>
      <c r="X84" s="105"/>
      <c r="Y84" s="105"/>
      <c r="Z84" s="105"/>
      <c r="AA84" s="105"/>
      <c r="AB84" s="105"/>
      <c r="AC84" s="105"/>
      <c r="AD84" s="105"/>
      <c r="AE84" s="105"/>
      <c r="AF84" s="105"/>
      <c r="AG84" s="105"/>
      <c r="AH84" s="105"/>
      <c r="AI84" s="105"/>
      <c r="AJ84" s="62"/>
      <c r="AK84" s="22"/>
    </row>
    <row r="85" spans="2:72" ht="36" customHeight="1" x14ac:dyDescent="0.15">
      <c r="B85" s="21"/>
      <c r="C85" s="23"/>
      <c r="D85" s="191"/>
      <c r="E85" s="220"/>
      <c r="F85" s="220"/>
      <c r="G85" s="220"/>
      <c r="H85" s="220"/>
      <c r="I85" s="192"/>
      <c r="J85" s="191"/>
      <c r="K85" s="220"/>
      <c r="L85" s="220"/>
      <c r="M85" s="220"/>
      <c r="N85" s="192"/>
      <c r="O85" s="191"/>
      <c r="P85" s="220"/>
      <c r="Q85" s="220"/>
      <c r="R85" s="220"/>
      <c r="S85" s="192"/>
      <c r="T85" s="105"/>
      <c r="U85" s="105"/>
      <c r="V85" s="105"/>
      <c r="W85" s="105"/>
      <c r="X85" s="105"/>
      <c r="Y85" s="105"/>
      <c r="Z85" s="105"/>
      <c r="AA85" s="105"/>
      <c r="AB85" s="105"/>
      <c r="AC85" s="105"/>
      <c r="AD85" s="105"/>
      <c r="AE85" s="105"/>
      <c r="AF85" s="105"/>
      <c r="AG85" s="105"/>
      <c r="AH85" s="105"/>
      <c r="AI85" s="105"/>
      <c r="AJ85" s="62"/>
      <c r="AK85" s="22"/>
    </row>
    <row r="86" spans="2:72" ht="36" customHeight="1" x14ac:dyDescent="0.15">
      <c r="B86" s="21"/>
      <c r="C86" s="23"/>
      <c r="D86" s="191"/>
      <c r="E86" s="220"/>
      <c r="F86" s="220"/>
      <c r="G86" s="220"/>
      <c r="H86" s="220"/>
      <c r="I86" s="192"/>
      <c r="J86" s="191"/>
      <c r="K86" s="220"/>
      <c r="L86" s="220"/>
      <c r="M86" s="220"/>
      <c r="N86" s="192"/>
      <c r="O86" s="191"/>
      <c r="P86" s="220"/>
      <c r="Q86" s="220"/>
      <c r="R86" s="220"/>
      <c r="S86" s="192"/>
      <c r="T86" s="105"/>
      <c r="U86" s="105"/>
      <c r="V86" s="105"/>
      <c r="W86" s="105"/>
      <c r="X86" s="105"/>
      <c r="Y86" s="105"/>
      <c r="Z86" s="105"/>
      <c r="AA86" s="105"/>
      <c r="AB86" s="105"/>
      <c r="AC86" s="105"/>
      <c r="AD86" s="105"/>
      <c r="AE86" s="105"/>
      <c r="AF86" s="105"/>
      <c r="AG86" s="105"/>
      <c r="AH86" s="105"/>
      <c r="AI86" s="105"/>
      <c r="AJ86" s="62"/>
      <c r="AK86" s="22"/>
    </row>
    <row r="87" spans="2:72" ht="36" customHeight="1" x14ac:dyDescent="0.15">
      <c r="B87" s="21"/>
      <c r="C87" s="23"/>
      <c r="D87" s="191"/>
      <c r="E87" s="220"/>
      <c r="F87" s="220"/>
      <c r="G87" s="220"/>
      <c r="H87" s="220"/>
      <c r="I87" s="192"/>
      <c r="J87" s="191"/>
      <c r="K87" s="220"/>
      <c r="L87" s="220"/>
      <c r="M87" s="220"/>
      <c r="N87" s="192"/>
      <c r="O87" s="191"/>
      <c r="P87" s="220"/>
      <c r="Q87" s="220"/>
      <c r="R87" s="220"/>
      <c r="S87" s="192"/>
      <c r="T87" s="105"/>
      <c r="U87" s="105"/>
      <c r="V87" s="105"/>
      <c r="W87" s="105"/>
      <c r="X87" s="105"/>
      <c r="Y87" s="105"/>
      <c r="Z87" s="105"/>
      <c r="AA87" s="105"/>
      <c r="AB87" s="105"/>
      <c r="AC87" s="105"/>
      <c r="AD87" s="105"/>
      <c r="AE87" s="105"/>
      <c r="AF87" s="105"/>
      <c r="AG87" s="105"/>
      <c r="AH87" s="105"/>
      <c r="AI87" s="105"/>
      <c r="AJ87" s="62"/>
      <c r="AK87" s="22"/>
    </row>
    <row r="88" spans="2:72" ht="18" customHeight="1" x14ac:dyDescent="0.15">
      <c r="B88" s="21"/>
      <c r="C88" s="29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4"/>
      <c r="AK88" s="22"/>
    </row>
    <row r="89" spans="2:72" ht="18" customHeight="1" x14ac:dyDescent="0.15">
      <c r="B89" s="21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61"/>
      <c r="AC89" s="61"/>
      <c r="AD89" s="61"/>
      <c r="AE89" s="61"/>
      <c r="AF89" s="61"/>
      <c r="AG89" s="61"/>
      <c r="AH89" s="61"/>
      <c r="AI89" s="61"/>
      <c r="AJ89" s="61"/>
      <c r="AK89" s="22"/>
    </row>
    <row r="90" spans="2:72" ht="4.5" customHeight="1" thickBot="1" x14ac:dyDescent="0.2"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8"/>
    </row>
    <row r="91" spans="2:72" ht="18" customHeight="1" thickBot="1" x14ac:dyDescent="0.2"/>
    <row r="92" spans="2:72" ht="4.5" customHeight="1" x14ac:dyDescent="0.15">
      <c r="AZ92" s="18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20"/>
    </row>
    <row r="93" spans="2:72" ht="18" customHeight="1" x14ac:dyDescent="0.15">
      <c r="AZ93" s="21"/>
      <c r="BA93" s="57">
        <f>CODE!C9</f>
        <v>0</v>
      </c>
      <c r="BB93" s="57"/>
      <c r="BC93" s="57">
        <v>1</v>
      </c>
      <c r="BD93" s="57">
        <v>3</v>
      </c>
      <c r="BE93" s="57">
        <v>5</v>
      </c>
      <c r="BF93" s="57">
        <v>7</v>
      </c>
      <c r="BG93" s="57">
        <v>9</v>
      </c>
      <c r="BH93" s="57">
        <v>11</v>
      </c>
      <c r="BI93" s="57">
        <v>13</v>
      </c>
      <c r="BJ93" s="57"/>
      <c r="BK93" s="23"/>
      <c r="BL93" s="62"/>
      <c r="BM93" s="69" t="str">
        <f>CODE!F14</f>
        <v>担当課名等</v>
      </c>
      <c r="BN93" s="71"/>
      <c r="BO93" s="61"/>
      <c r="BP93" s="61"/>
      <c r="BQ93" s="69" t="str">
        <f>CODE!M3</f>
        <v>元号</v>
      </c>
      <c r="BR93" s="69" t="str">
        <f>CODE!N3</f>
        <v>西暦</v>
      </c>
      <c r="BS93" s="57" t="str">
        <f>CODE!O3</f>
        <v>平成</v>
      </c>
      <c r="BT93" s="22"/>
    </row>
    <row r="94" spans="2:72" ht="18" customHeight="1" x14ac:dyDescent="0.15">
      <c r="AZ94" s="21"/>
      <c r="BA94" s="57">
        <f>CODE!C10</f>
        <v>1</v>
      </c>
      <c r="BB94" s="57" t="str">
        <f>CODE!D10</f>
        <v>空 知 総 合</v>
      </c>
      <c r="BC94" s="57" t="str">
        <f t="shared" ref="BC94:BI94" si="0">MID($BB94,BC$93,1)</f>
        <v>空</v>
      </c>
      <c r="BD94" s="57" t="str">
        <f t="shared" si="0"/>
        <v>知</v>
      </c>
      <c r="BE94" s="57" t="str">
        <f t="shared" si="0"/>
        <v>総</v>
      </c>
      <c r="BF94" s="57" t="str">
        <f t="shared" si="0"/>
        <v>合</v>
      </c>
      <c r="BG94" s="57" t="str">
        <f t="shared" si="0"/>
        <v/>
      </c>
      <c r="BH94" s="57" t="str">
        <f t="shared" si="0"/>
        <v/>
      </c>
      <c r="BI94" s="57" t="str">
        <f t="shared" si="0"/>
        <v/>
      </c>
      <c r="BJ94" s="57" t="str">
        <f>$BC94&amp;$BD94&amp;$BE94&amp;$BF94&amp;BG94&amp;BH94&amp;BI94&amp;"振興局"</f>
        <v>空知総合振興局</v>
      </c>
      <c r="BK94" s="23"/>
      <c r="BL94" s="62"/>
      <c r="BM94" s="71">
        <f>CODE!F15</f>
        <v>0</v>
      </c>
      <c r="BN94" s="57" t="str">
        <f>CODE!G15&amp;"  "&amp;CODE!H15</f>
        <v xml:space="preserve">  </v>
      </c>
      <c r="BO94" s="61"/>
      <c r="BP94" s="61"/>
      <c r="BQ94" s="69">
        <f>CODE!M4</f>
        <v>0</v>
      </c>
      <c r="BR94" s="69">
        <f>CODE!N4</f>
        <v>0</v>
      </c>
      <c r="BS94" s="57">
        <f>CODE!O4</f>
        <v>0</v>
      </c>
      <c r="BT94" s="22"/>
    </row>
    <row r="95" spans="2:72" ht="18" customHeight="1" x14ac:dyDescent="0.15">
      <c r="AZ95" s="21"/>
      <c r="BA95" s="57">
        <f>CODE!C11</f>
        <v>2</v>
      </c>
      <c r="BB95" s="57" t="str">
        <f>CODE!D11</f>
        <v>石 狩</v>
      </c>
      <c r="BC95" s="57" t="str">
        <f>MID($BB95,BC$93,1)</f>
        <v>石</v>
      </c>
      <c r="BD95" s="57" t="str">
        <f t="shared" ref="BD95:BI107" si="1">MID($BB95,BD$93,1)</f>
        <v>狩</v>
      </c>
      <c r="BE95" s="57" t="str">
        <f t="shared" si="1"/>
        <v/>
      </c>
      <c r="BF95" s="57" t="str">
        <f t="shared" si="1"/>
        <v/>
      </c>
      <c r="BG95" s="57" t="str">
        <f t="shared" si="1"/>
        <v/>
      </c>
      <c r="BH95" s="57" t="str">
        <f t="shared" si="1"/>
        <v/>
      </c>
      <c r="BI95" s="57" t="str">
        <f t="shared" si="1"/>
        <v/>
      </c>
      <c r="BJ95" s="57" t="str">
        <f t="shared" ref="BJ95:BJ107" si="2">$BC95&amp;$BD95&amp;$BE95&amp;$BF95&amp;BG95&amp;BH95&amp;BI95&amp;"振興局"</f>
        <v>石狩振興局</v>
      </c>
      <c r="BK95" s="23"/>
      <c r="BL95" s="62"/>
      <c r="BM95" s="71">
        <f>CODE!F16</f>
        <v>1</v>
      </c>
      <c r="BN95" s="57" t="str">
        <f>CODE!G16&amp;"  "&amp;CODE!H16</f>
        <v>農村振興課  農地整備係</v>
      </c>
      <c r="BO95" s="61"/>
      <c r="BP95" s="61"/>
      <c r="BQ95" s="69">
        <f>CODE!M5</f>
        <v>1</v>
      </c>
      <c r="BR95" s="69">
        <f>CODE!N5</f>
        <v>2014</v>
      </c>
      <c r="BS95" s="57">
        <f>CODE!O5</f>
        <v>26</v>
      </c>
      <c r="BT95" s="22"/>
    </row>
    <row r="96" spans="2:72" ht="18" customHeight="1" x14ac:dyDescent="0.15">
      <c r="AZ96" s="21"/>
      <c r="BA96" s="57">
        <f>CODE!C12</f>
        <v>3</v>
      </c>
      <c r="BB96" s="57" t="str">
        <f>CODE!D12</f>
        <v>後 志 総 合</v>
      </c>
      <c r="BC96" s="57" t="str">
        <f>MID($BB96,BC$93,1)</f>
        <v>後</v>
      </c>
      <c r="BD96" s="57" t="str">
        <f t="shared" si="1"/>
        <v>志</v>
      </c>
      <c r="BE96" s="57" t="str">
        <f t="shared" si="1"/>
        <v>総</v>
      </c>
      <c r="BF96" s="57" t="str">
        <f t="shared" si="1"/>
        <v>合</v>
      </c>
      <c r="BG96" s="57" t="str">
        <f t="shared" si="1"/>
        <v/>
      </c>
      <c r="BH96" s="57" t="str">
        <f t="shared" si="1"/>
        <v/>
      </c>
      <c r="BI96" s="57" t="str">
        <f t="shared" si="1"/>
        <v/>
      </c>
      <c r="BJ96" s="57" t="str">
        <f t="shared" si="2"/>
        <v>後志総合振興局</v>
      </c>
      <c r="BK96" s="23"/>
      <c r="BL96" s="62"/>
      <c r="BM96" s="71">
        <f>CODE!F17</f>
        <v>2</v>
      </c>
      <c r="BN96" s="57" t="str">
        <f>CODE!G17&amp;"  "&amp;CODE!H17</f>
        <v>農村振興課  農村整備係</v>
      </c>
      <c r="BO96" s="61"/>
      <c r="BP96" s="61"/>
      <c r="BQ96" s="69">
        <f>CODE!M6</f>
        <v>2</v>
      </c>
      <c r="BR96" s="69">
        <f>CODE!N6</f>
        <v>2015</v>
      </c>
      <c r="BS96" s="57">
        <f>CODE!O6</f>
        <v>27</v>
      </c>
      <c r="BT96" s="22"/>
    </row>
    <row r="97" spans="52:72" ht="18" customHeight="1" x14ac:dyDescent="0.15">
      <c r="AZ97" s="21"/>
      <c r="BA97" s="57">
        <f>CODE!C13</f>
        <v>4</v>
      </c>
      <c r="BB97" s="57" t="str">
        <f>CODE!D13</f>
        <v>胆 振 総 合</v>
      </c>
      <c r="BC97" s="57" t="str">
        <f>MID($BB97,BC$93,1)</f>
        <v>胆</v>
      </c>
      <c r="BD97" s="57" t="str">
        <f t="shared" si="1"/>
        <v>振</v>
      </c>
      <c r="BE97" s="57" t="str">
        <f t="shared" si="1"/>
        <v>総</v>
      </c>
      <c r="BF97" s="57" t="str">
        <f t="shared" si="1"/>
        <v>合</v>
      </c>
      <c r="BG97" s="57" t="str">
        <f t="shared" si="1"/>
        <v/>
      </c>
      <c r="BH97" s="57" t="str">
        <f t="shared" si="1"/>
        <v/>
      </c>
      <c r="BI97" s="57" t="str">
        <f t="shared" si="1"/>
        <v/>
      </c>
      <c r="BJ97" s="57" t="str">
        <f t="shared" si="2"/>
        <v>胆振総合振興局</v>
      </c>
      <c r="BK97" s="23"/>
      <c r="BL97" s="62"/>
      <c r="BM97" s="71">
        <f>CODE!F18</f>
        <v>3</v>
      </c>
      <c r="BN97" s="57" t="str">
        <f>CODE!G18&amp;"  "&amp;CODE!H18</f>
        <v xml:space="preserve">  </v>
      </c>
      <c r="BO97" s="61"/>
      <c r="BP97" s="61"/>
      <c r="BQ97" s="69">
        <f>CODE!M7</f>
        <v>3</v>
      </c>
      <c r="BR97" s="69">
        <f>CODE!N7</f>
        <v>2016</v>
      </c>
      <c r="BS97" s="57">
        <f>CODE!O7</f>
        <v>28</v>
      </c>
      <c r="BT97" s="22"/>
    </row>
    <row r="98" spans="52:72" ht="18" customHeight="1" x14ac:dyDescent="0.15">
      <c r="AZ98" s="21"/>
      <c r="BA98" s="57">
        <f>CODE!C14</f>
        <v>5</v>
      </c>
      <c r="BB98" s="57" t="str">
        <f>CODE!D14</f>
        <v>日 高</v>
      </c>
      <c r="BC98" s="57" t="str">
        <f t="shared" ref="BC98:BC103" si="3">MID($BB98,BC$93,1)</f>
        <v>日</v>
      </c>
      <c r="BD98" s="57" t="str">
        <f t="shared" si="1"/>
        <v>高</v>
      </c>
      <c r="BE98" s="57" t="str">
        <f t="shared" si="1"/>
        <v/>
      </c>
      <c r="BF98" s="57" t="str">
        <f t="shared" si="1"/>
        <v/>
      </c>
      <c r="BG98" s="57" t="str">
        <f t="shared" si="1"/>
        <v/>
      </c>
      <c r="BH98" s="57" t="str">
        <f t="shared" si="1"/>
        <v/>
      </c>
      <c r="BI98" s="57" t="str">
        <f t="shared" si="1"/>
        <v/>
      </c>
      <c r="BJ98" s="57" t="str">
        <f t="shared" si="2"/>
        <v>日高振興局</v>
      </c>
      <c r="BK98" s="61"/>
      <c r="BL98" s="61"/>
      <c r="BM98" s="57">
        <f>CODE!F19</f>
        <v>4</v>
      </c>
      <c r="BN98" s="57" t="str">
        <f>CODE!G19&amp;"  "&amp;CODE!H19</f>
        <v xml:space="preserve">  </v>
      </c>
      <c r="BO98" s="61"/>
      <c r="BP98" s="61"/>
      <c r="BQ98" s="69">
        <f>CODE!M8</f>
        <v>4</v>
      </c>
      <c r="BR98" s="69">
        <f>CODE!N8</f>
        <v>2017</v>
      </c>
      <c r="BS98" s="57">
        <f>CODE!O8</f>
        <v>29</v>
      </c>
      <c r="BT98" s="22"/>
    </row>
    <row r="99" spans="52:72" ht="18" customHeight="1" x14ac:dyDescent="0.15">
      <c r="AZ99" s="21"/>
      <c r="BA99" s="57">
        <f>CODE!C15</f>
        <v>6</v>
      </c>
      <c r="BB99" s="57" t="str">
        <f>CODE!D15</f>
        <v>渡 島 総 合</v>
      </c>
      <c r="BC99" s="57" t="str">
        <f t="shared" si="3"/>
        <v>渡</v>
      </c>
      <c r="BD99" s="57" t="str">
        <f t="shared" si="1"/>
        <v>島</v>
      </c>
      <c r="BE99" s="57" t="str">
        <f t="shared" si="1"/>
        <v>総</v>
      </c>
      <c r="BF99" s="57" t="str">
        <f t="shared" si="1"/>
        <v>合</v>
      </c>
      <c r="BG99" s="57" t="str">
        <f t="shared" si="1"/>
        <v/>
      </c>
      <c r="BH99" s="57" t="str">
        <f t="shared" si="1"/>
        <v/>
      </c>
      <c r="BI99" s="57" t="str">
        <f t="shared" si="1"/>
        <v/>
      </c>
      <c r="BJ99" s="57" t="str">
        <f t="shared" si="2"/>
        <v>渡島総合振興局</v>
      </c>
      <c r="BK99" s="61"/>
      <c r="BL99" s="61"/>
      <c r="BM99" s="57">
        <f>CODE!F20</f>
        <v>5</v>
      </c>
      <c r="BN99" s="57" t="str">
        <f>CODE!G20&amp;"  "&amp;CODE!H20</f>
        <v xml:space="preserve">  </v>
      </c>
      <c r="BO99" s="61"/>
      <c r="BP99" s="61"/>
      <c r="BQ99" s="69">
        <f>CODE!M9</f>
        <v>5</v>
      </c>
      <c r="BR99" s="69">
        <f>CODE!N9</f>
        <v>2018</v>
      </c>
      <c r="BS99" s="57">
        <f>CODE!O9</f>
        <v>30</v>
      </c>
      <c r="BT99" s="22"/>
    </row>
    <row r="100" spans="52:72" ht="18" customHeight="1" x14ac:dyDescent="0.15">
      <c r="AZ100" s="21"/>
      <c r="BA100" s="57">
        <f>CODE!C16</f>
        <v>7</v>
      </c>
      <c r="BB100" s="57" t="str">
        <f>CODE!D16</f>
        <v>檜 山</v>
      </c>
      <c r="BC100" s="57" t="str">
        <f t="shared" si="3"/>
        <v>檜</v>
      </c>
      <c r="BD100" s="57" t="str">
        <f t="shared" si="1"/>
        <v>山</v>
      </c>
      <c r="BE100" s="57" t="str">
        <f t="shared" si="1"/>
        <v/>
      </c>
      <c r="BF100" s="57" t="str">
        <f t="shared" si="1"/>
        <v/>
      </c>
      <c r="BG100" s="57" t="str">
        <f t="shared" si="1"/>
        <v/>
      </c>
      <c r="BH100" s="57" t="str">
        <f t="shared" si="1"/>
        <v/>
      </c>
      <c r="BI100" s="57" t="str">
        <f t="shared" si="1"/>
        <v/>
      </c>
      <c r="BJ100" s="57" t="str">
        <f t="shared" si="2"/>
        <v>檜山振興局</v>
      </c>
      <c r="BK100" s="61"/>
      <c r="BL100" s="61"/>
      <c r="BM100" s="57">
        <f>CODE!F21</f>
        <v>6</v>
      </c>
      <c r="BN100" s="57" t="str">
        <f>CODE!G21&amp;"  "&amp;CODE!H21</f>
        <v xml:space="preserve">  </v>
      </c>
      <c r="BO100" s="61"/>
      <c r="BP100" s="61"/>
      <c r="BQ100" s="69">
        <f>CODE!M10</f>
        <v>6</v>
      </c>
      <c r="BR100" s="69">
        <f>CODE!N10</f>
        <v>2019</v>
      </c>
      <c r="BS100" s="57">
        <f>CODE!O10</f>
        <v>31</v>
      </c>
      <c r="BT100" s="22"/>
    </row>
    <row r="101" spans="52:72" ht="18" customHeight="1" x14ac:dyDescent="0.15">
      <c r="AZ101" s="21"/>
      <c r="BA101" s="57">
        <f>CODE!C17</f>
        <v>8</v>
      </c>
      <c r="BB101" s="57" t="str">
        <f>CODE!D17</f>
        <v>上 川 総 合</v>
      </c>
      <c r="BC101" s="57" t="str">
        <f t="shared" si="3"/>
        <v>上</v>
      </c>
      <c r="BD101" s="57" t="str">
        <f t="shared" si="1"/>
        <v>川</v>
      </c>
      <c r="BE101" s="57" t="str">
        <f t="shared" si="1"/>
        <v>総</v>
      </c>
      <c r="BF101" s="57" t="str">
        <f t="shared" si="1"/>
        <v>合</v>
      </c>
      <c r="BG101" s="57" t="str">
        <f t="shared" si="1"/>
        <v/>
      </c>
      <c r="BH101" s="57" t="str">
        <f t="shared" si="1"/>
        <v/>
      </c>
      <c r="BI101" s="57" t="str">
        <f t="shared" si="1"/>
        <v/>
      </c>
      <c r="BJ101" s="57" t="str">
        <f t="shared" si="2"/>
        <v>上川総合振興局</v>
      </c>
      <c r="BK101" s="61"/>
      <c r="BL101" s="61"/>
      <c r="BM101" s="57">
        <f>CODE!F22</f>
        <v>7</v>
      </c>
      <c r="BN101" s="57" t="str">
        <f>CODE!G22&amp;"  "&amp;CODE!H22</f>
        <v xml:space="preserve">  </v>
      </c>
      <c r="BO101" s="61"/>
      <c r="BP101" s="61"/>
      <c r="BQ101" s="69">
        <f>CODE!M11</f>
        <v>7</v>
      </c>
      <c r="BR101" s="69">
        <f>CODE!N11</f>
        <v>2020</v>
      </c>
      <c r="BS101" s="57">
        <f>CODE!O11</f>
        <v>32</v>
      </c>
      <c r="BT101" s="22"/>
    </row>
    <row r="102" spans="52:72" ht="18" customHeight="1" x14ac:dyDescent="0.15">
      <c r="AZ102" s="21"/>
      <c r="BA102" s="57">
        <f>CODE!C18</f>
        <v>9</v>
      </c>
      <c r="BB102" s="57" t="str">
        <f>CODE!D18</f>
        <v>留 萌</v>
      </c>
      <c r="BC102" s="57" t="str">
        <f t="shared" si="3"/>
        <v>留</v>
      </c>
      <c r="BD102" s="57" t="str">
        <f t="shared" si="1"/>
        <v>萌</v>
      </c>
      <c r="BE102" s="57" t="str">
        <f t="shared" si="1"/>
        <v/>
      </c>
      <c r="BF102" s="57" t="str">
        <f t="shared" si="1"/>
        <v/>
      </c>
      <c r="BG102" s="57" t="str">
        <f t="shared" si="1"/>
        <v/>
      </c>
      <c r="BH102" s="57" t="str">
        <f t="shared" si="1"/>
        <v/>
      </c>
      <c r="BI102" s="57" t="str">
        <f t="shared" si="1"/>
        <v/>
      </c>
      <c r="BJ102" s="57" t="str">
        <f t="shared" si="2"/>
        <v>留萌振興局</v>
      </c>
      <c r="BK102" s="61"/>
      <c r="BL102" s="61"/>
      <c r="BM102" s="57">
        <f>CODE!F23</f>
        <v>8</v>
      </c>
      <c r="BN102" s="57" t="str">
        <f>CODE!G23&amp;"  "&amp;CODE!H23</f>
        <v xml:space="preserve">  </v>
      </c>
      <c r="BO102" s="61"/>
      <c r="BP102" s="61"/>
      <c r="BQ102" s="69">
        <f>CODE!M12</f>
        <v>8</v>
      </c>
      <c r="BR102" s="69">
        <f>CODE!N12</f>
        <v>2021</v>
      </c>
      <c r="BS102" s="57">
        <f>CODE!O12</f>
        <v>33</v>
      </c>
      <c r="BT102" s="22"/>
    </row>
    <row r="103" spans="52:72" ht="18" customHeight="1" x14ac:dyDescent="0.15">
      <c r="AZ103" s="21"/>
      <c r="BA103" s="57">
        <f>CODE!C19</f>
        <v>10</v>
      </c>
      <c r="BB103" s="57" t="str">
        <f>CODE!D19</f>
        <v>宗 谷 総 合</v>
      </c>
      <c r="BC103" s="57" t="str">
        <f t="shared" si="3"/>
        <v>宗</v>
      </c>
      <c r="BD103" s="57" t="str">
        <f t="shared" si="1"/>
        <v>谷</v>
      </c>
      <c r="BE103" s="57" t="str">
        <f t="shared" si="1"/>
        <v>総</v>
      </c>
      <c r="BF103" s="57" t="str">
        <f t="shared" si="1"/>
        <v>合</v>
      </c>
      <c r="BG103" s="57" t="str">
        <f t="shared" si="1"/>
        <v/>
      </c>
      <c r="BH103" s="57" t="str">
        <f t="shared" si="1"/>
        <v/>
      </c>
      <c r="BI103" s="57" t="str">
        <f t="shared" si="1"/>
        <v/>
      </c>
      <c r="BJ103" s="57" t="str">
        <f t="shared" si="2"/>
        <v>宗谷総合振興局</v>
      </c>
      <c r="BK103" s="61"/>
      <c r="BL103" s="61"/>
      <c r="BM103" s="61"/>
      <c r="BN103" s="61"/>
      <c r="BO103" s="61"/>
      <c r="BP103" s="61"/>
      <c r="BQ103" s="69">
        <f>CODE!M13</f>
        <v>9</v>
      </c>
      <c r="BR103" s="69">
        <f>CODE!N13</f>
        <v>2022</v>
      </c>
      <c r="BS103" s="57">
        <f>CODE!O13</f>
        <v>34</v>
      </c>
      <c r="BT103" s="22"/>
    </row>
    <row r="104" spans="52:72" ht="18" customHeight="1" x14ac:dyDescent="0.15">
      <c r="AZ104" s="21"/>
      <c r="BA104" s="57">
        <f>CODE!C20</f>
        <v>11</v>
      </c>
      <c r="BB104" s="57" t="str">
        <f>CODE!D20</f>
        <v>オ ホ ー ツ ク 総 合</v>
      </c>
      <c r="BC104" s="57" t="str">
        <f>MID($BB104,BC$93,1)</f>
        <v>オ</v>
      </c>
      <c r="BD104" s="57" t="str">
        <f>MID($BB104,BD$93,1)</f>
        <v>ホ</v>
      </c>
      <c r="BE104" s="57" t="str">
        <f>MID($BB104,BE$93,1)</f>
        <v>ー</v>
      </c>
      <c r="BF104" s="57" t="str">
        <f t="shared" si="1"/>
        <v>ツ</v>
      </c>
      <c r="BG104" s="57" t="str">
        <f t="shared" si="1"/>
        <v>ク</v>
      </c>
      <c r="BH104" s="57" t="str">
        <f t="shared" si="1"/>
        <v>総</v>
      </c>
      <c r="BI104" s="57" t="str">
        <f t="shared" si="1"/>
        <v>合</v>
      </c>
      <c r="BJ104" s="57" t="str">
        <f t="shared" si="2"/>
        <v>オホーツク総合振興局</v>
      </c>
      <c r="BK104" s="61"/>
      <c r="BL104" s="61"/>
      <c r="BM104" s="61"/>
      <c r="BN104" s="61"/>
      <c r="BO104" s="61"/>
      <c r="BP104" s="61"/>
      <c r="BQ104" s="69">
        <f>CODE!M14</f>
        <v>10</v>
      </c>
      <c r="BR104" s="69">
        <f>CODE!N14</f>
        <v>2023</v>
      </c>
      <c r="BS104" s="57">
        <f>CODE!O14</f>
        <v>35</v>
      </c>
      <c r="BT104" s="22"/>
    </row>
    <row r="105" spans="52:72" ht="18" customHeight="1" x14ac:dyDescent="0.15">
      <c r="AZ105" s="21"/>
      <c r="BA105" s="57">
        <f>CODE!C21</f>
        <v>12</v>
      </c>
      <c r="BB105" s="57" t="str">
        <f>CODE!D21</f>
        <v>十 勝 総 合</v>
      </c>
      <c r="BC105" s="57" t="str">
        <f t="shared" ref="BC105:BE107" si="4">MID($BB105,BC$93,1)</f>
        <v>十</v>
      </c>
      <c r="BD105" s="57" t="str">
        <f t="shared" si="4"/>
        <v>勝</v>
      </c>
      <c r="BE105" s="57" t="str">
        <f t="shared" si="4"/>
        <v>総</v>
      </c>
      <c r="BF105" s="57" t="str">
        <f t="shared" si="1"/>
        <v>合</v>
      </c>
      <c r="BG105" s="57" t="str">
        <f t="shared" si="1"/>
        <v/>
      </c>
      <c r="BH105" s="57" t="str">
        <f t="shared" si="1"/>
        <v/>
      </c>
      <c r="BI105" s="57" t="str">
        <f t="shared" si="1"/>
        <v/>
      </c>
      <c r="BJ105" s="57" t="str">
        <f t="shared" si="2"/>
        <v>十勝総合振興局</v>
      </c>
      <c r="BK105" s="61"/>
      <c r="BL105" s="61"/>
      <c r="BM105" s="61"/>
      <c r="BN105" s="61"/>
      <c r="BO105" s="61"/>
      <c r="BP105" s="61"/>
      <c r="BQ105" s="39">
        <f>IF($BW$35&lt;&gt;0,MATCH($BW$35,$BR$94:$BR$104,0)-1,0)</f>
        <v>1</v>
      </c>
      <c r="BR105" s="61"/>
      <c r="BS105" s="61"/>
      <c r="BT105" s="22"/>
    </row>
    <row r="106" spans="52:72" ht="18" customHeight="1" x14ac:dyDescent="0.15">
      <c r="AZ106" s="21"/>
      <c r="BA106" s="57">
        <f>CODE!C22</f>
        <v>13</v>
      </c>
      <c r="BB106" s="57" t="str">
        <f>CODE!D22</f>
        <v>釧 路 総 合</v>
      </c>
      <c r="BC106" s="57" t="str">
        <f t="shared" si="4"/>
        <v>釧</v>
      </c>
      <c r="BD106" s="57" t="str">
        <f t="shared" si="4"/>
        <v>路</v>
      </c>
      <c r="BE106" s="57" t="str">
        <f t="shared" si="4"/>
        <v>総</v>
      </c>
      <c r="BF106" s="57" t="str">
        <f t="shared" si="1"/>
        <v>合</v>
      </c>
      <c r="BG106" s="57" t="str">
        <f t="shared" si="1"/>
        <v/>
      </c>
      <c r="BH106" s="57" t="str">
        <f t="shared" si="1"/>
        <v/>
      </c>
      <c r="BI106" s="57" t="str">
        <f t="shared" si="1"/>
        <v/>
      </c>
      <c r="BJ106" s="57" t="str">
        <f t="shared" si="2"/>
        <v>釧路総合振興局</v>
      </c>
      <c r="BK106" s="61"/>
      <c r="BL106" s="61"/>
      <c r="BM106" s="61"/>
      <c r="BN106" s="61"/>
      <c r="BO106" s="61"/>
      <c r="BP106" s="61"/>
      <c r="BQ106" s="61"/>
      <c r="BR106" s="61"/>
      <c r="BS106" s="61"/>
      <c r="BT106" s="22"/>
    </row>
    <row r="107" spans="52:72" ht="18" customHeight="1" x14ac:dyDescent="0.15">
      <c r="AZ107" s="21"/>
      <c r="BA107" s="57">
        <f>CODE!C23</f>
        <v>14</v>
      </c>
      <c r="BB107" s="57" t="str">
        <f>CODE!D23</f>
        <v>根 室</v>
      </c>
      <c r="BC107" s="57" t="str">
        <f t="shared" si="4"/>
        <v>根</v>
      </c>
      <c r="BD107" s="57" t="str">
        <f t="shared" si="4"/>
        <v>室</v>
      </c>
      <c r="BE107" s="57" t="str">
        <f t="shared" si="4"/>
        <v/>
      </c>
      <c r="BF107" s="57" t="str">
        <f t="shared" si="1"/>
        <v/>
      </c>
      <c r="BG107" s="57" t="str">
        <f t="shared" si="1"/>
        <v/>
      </c>
      <c r="BH107" s="57" t="str">
        <f t="shared" si="1"/>
        <v/>
      </c>
      <c r="BI107" s="57" t="str">
        <f t="shared" si="1"/>
        <v/>
      </c>
      <c r="BJ107" s="57" t="str">
        <f t="shared" si="2"/>
        <v>根室振興局</v>
      </c>
      <c r="BK107" s="61"/>
      <c r="BL107" s="61"/>
      <c r="BM107" s="61"/>
      <c r="BN107" s="61"/>
      <c r="BO107" s="61"/>
      <c r="BP107" s="61"/>
      <c r="BQ107" s="61"/>
      <c r="BR107" s="61"/>
      <c r="BS107" s="61"/>
      <c r="BT107" s="22"/>
    </row>
    <row r="108" spans="52:72" ht="18" customHeight="1" x14ac:dyDescent="0.15">
      <c r="AZ108" s="21"/>
      <c r="BA108" s="61"/>
      <c r="BB108" s="57" t="str">
        <f>MID('1号様式'!AO5,1,3)</f>
        <v>檜 山</v>
      </c>
      <c r="BC108" s="57">
        <f>LEN(BB108)</f>
        <v>3</v>
      </c>
      <c r="BD108" s="57">
        <f>IF($BC$108=BD$93,MATCH(MID($BB$108,BD$93,1),BD$94:BD$104,0),0)</f>
        <v>7</v>
      </c>
      <c r="BE108" s="61"/>
      <c r="BF108" s="61"/>
      <c r="BG108" s="61"/>
      <c r="BH108" s="61"/>
      <c r="BI108" s="61"/>
      <c r="BJ108" s="39" t="str">
        <f>IF(BD108&lt;&gt;0,VLOOKUP(BD108,BA94:BJ104,10),0)</f>
        <v>檜山振興局</v>
      </c>
      <c r="BK108" s="61"/>
      <c r="BL108" s="61"/>
      <c r="BM108" s="61"/>
      <c r="BN108" s="61"/>
      <c r="BO108" s="61"/>
      <c r="BP108" s="61"/>
      <c r="BQ108" s="61"/>
      <c r="BR108" s="61"/>
      <c r="BS108" s="61"/>
      <c r="BT108" s="22"/>
    </row>
    <row r="109" spans="52:72" ht="4.5" customHeight="1" thickBot="1" x14ac:dyDescent="0.2">
      <c r="AZ109" s="36"/>
      <c r="BA109" s="37"/>
      <c r="BB109" s="37"/>
      <c r="BC109" s="37"/>
      <c r="BD109" s="37"/>
      <c r="BE109" s="37"/>
      <c r="BF109" s="37"/>
      <c r="BG109" s="37"/>
      <c r="BH109" s="37"/>
      <c r="BI109" s="37"/>
      <c r="BJ109" s="37"/>
      <c r="BK109" s="37"/>
      <c r="BL109" s="37"/>
      <c r="BM109" s="37"/>
      <c r="BN109" s="37"/>
      <c r="BO109" s="37"/>
      <c r="BP109" s="37"/>
      <c r="BQ109" s="37"/>
      <c r="BR109" s="37"/>
      <c r="BS109" s="37"/>
      <c r="BT109" s="38"/>
    </row>
  </sheetData>
  <sheetProtection sheet="1" objects="1" scenarios="1"/>
  <mergeCells count="141">
    <mergeCell ref="T83:AA83"/>
    <mergeCell ref="AB83:AI83"/>
    <mergeCell ref="D82:I82"/>
    <mergeCell ref="J82:N82"/>
    <mergeCell ref="O82:S82"/>
    <mergeCell ref="T82:AA82"/>
    <mergeCell ref="AB82:AI82"/>
    <mergeCell ref="AN5:AS5"/>
    <mergeCell ref="D78:I78"/>
    <mergeCell ref="J78:N78"/>
    <mergeCell ref="O78:S78"/>
    <mergeCell ref="T78:AA78"/>
    <mergeCell ref="D79:I79"/>
    <mergeCell ref="J79:N79"/>
    <mergeCell ref="O79:S79"/>
    <mergeCell ref="T79:AA79"/>
    <mergeCell ref="AB79:AI79"/>
    <mergeCell ref="D80:I80"/>
    <mergeCell ref="J80:N80"/>
    <mergeCell ref="O80:S80"/>
    <mergeCell ref="T80:AA80"/>
    <mergeCell ref="AB80:AI80"/>
    <mergeCell ref="T76:AA76"/>
    <mergeCell ref="AB76:AI76"/>
    <mergeCell ref="AN3:AS3"/>
    <mergeCell ref="D86:I86"/>
    <mergeCell ref="J86:N86"/>
    <mergeCell ref="O86:S86"/>
    <mergeCell ref="T86:AA86"/>
    <mergeCell ref="AB86:AI86"/>
    <mergeCell ref="D85:I85"/>
    <mergeCell ref="J85:N85"/>
    <mergeCell ref="O85:S85"/>
    <mergeCell ref="T85:AA85"/>
    <mergeCell ref="AB85:AI85"/>
    <mergeCell ref="D84:I84"/>
    <mergeCell ref="J84:N84"/>
    <mergeCell ref="O84:S84"/>
    <mergeCell ref="T84:AA84"/>
    <mergeCell ref="AB84:AI84"/>
    <mergeCell ref="D83:I83"/>
    <mergeCell ref="J83:N83"/>
    <mergeCell ref="O83:S83"/>
    <mergeCell ref="D81:I81"/>
    <mergeCell ref="J81:N81"/>
    <mergeCell ref="O81:S81"/>
    <mergeCell ref="T81:AA81"/>
    <mergeCell ref="AB81:AI81"/>
    <mergeCell ref="D72:I72"/>
    <mergeCell ref="D71:I71"/>
    <mergeCell ref="J71:N71"/>
    <mergeCell ref="J72:N72"/>
    <mergeCell ref="J73:N73"/>
    <mergeCell ref="J74:N74"/>
    <mergeCell ref="AB78:AI78"/>
    <mergeCell ref="D77:I77"/>
    <mergeCell ref="J77:N77"/>
    <mergeCell ref="O77:S77"/>
    <mergeCell ref="T77:AA77"/>
    <mergeCell ref="AB77:AI77"/>
    <mergeCell ref="D73:I73"/>
    <mergeCell ref="D74:I74"/>
    <mergeCell ref="O71:S71"/>
    <mergeCell ref="O72:S72"/>
    <mergeCell ref="O73:S73"/>
    <mergeCell ref="O74:S74"/>
    <mergeCell ref="D76:I76"/>
    <mergeCell ref="J76:N76"/>
    <mergeCell ref="O76:S76"/>
    <mergeCell ref="V40:AI42"/>
    <mergeCell ref="D70:I70"/>
    <mergeCell ref="J70:N70"/>
    <mergeCell ref="O70:S70"/>
    <mergeCell ref="T70:AA70"/>
    <mergeCell ref="AB70:AI70"/>
    <mergeCell ref="D87:I87"/>
    <mergeCell ref="J87:N87"/>
    <mergeCell ref="O87:S87"/>
    <mergeCell ref="T87:AA87"/>
    <mergeCell ref="AB87:AI87"/>
    <mergeCell ref="AB74:AI74"/>
    <mergeCell ref="D75:I75"/>
    <mergeCell ref="J75:N75"/>
    <mergeCell ref="O75:S75"/>
    <mergeCell ref="T75:AA75"/>
    <mergeCell ref="T71:AA71"/>
    <mergeCell ref="T74:AA74"/>
    <mergeCell ref="AB75:AI75"/>
    <mergeCell ref="AB71:AI71"/>
    <mergeCell ref="T72:AA72"/>
    <mergeCell ref="AB72:AI72"/>
    <mergeCell ref="T73:AA73"/>
    <mergeCell ref="AB73:AI73"/>
    <mergeCell ref="AO7:AP7"/>
    <mergeCell ref="AO8:AP8"/>
    <mergeCell ref="AO9:AP9"/>
    <mergeCell ref="AO10:AP10"/>
    <mergeCell ref="AO11:AP11"/>
    <mergeCell ref="D21:AI21"/>
    <mergeCell ref="D65:AI65"/>
    <mergeCell ref="AC69:AH69"/>
    <mergeCell ref="U69:Z69"/>
    <mergeCell ref="P69:R69"/>
    <mergeCell ref="K69:M69"/>
    <mergeCell ref="E69:H69"/>
    <mergeCell ref="AN35:AO35"/>
    <mergeCell ref="AN38:AO38"/>
    <mergeCell ref="AP38:AS38"/>
    <mergeCell ref="AP35:AQ35"/>
    <mergeCell ref="D68:AI68"/>
    <mergeCell ref="X57:AH58"/>
    <mergeCell ref="X59:AH60"/>
    <mergeCell ref="D37:L39"/>
    <mergeCell ref="M37:U39"/>
    <mergeCell ref="V37:AI39"/>
    <mergeCell ref="D40:L42"/>
    <mergeCell ref="M40:U42"/>
    <mergeCell ref="AP29:AS29"/>
    <mergeCell ref="D5:AI5"/>
    <mergeCell ref="D31:L33"/>
    <mergeCell ref="M31:U33"/>
    <mergeCell ref="V31:AI33"/>
    <mergeCell ref="D34:L36"/>
    <mergeCell ref="M34:U36"/>
    <mergeCell ref="V34:AI36"/>
    <mergeCell ref="D28:L30"/>
    <mergeCell ref="M28:U30"/>
    <mergeCell ref="V28:AI30"/>
    <mergeCell ref="AP27:AS27"/>
    <mergeCell ref="AP25:AS25"/>
    <mergeCell ref="AP23:AS23"/>
    <mergeCell ref="AP21:AS21"/>
    <mergeCell ref="AO12:AP12"/>
    <mergeCell ref="V25:AI27"/>
    <mergeCell ref="M25:U27"/>
    <mergeCell ref="D25:L27"/>
    <mergeCell ref="AP17:AS17"/>
    <mergeCell ref="AN19:AS19"/>
    <mergeCell ref="AN6:AS6"/>
    <mergeCell ref="AN15:AS15"/>
    <mergeCell ref="AN13:AS13"/>
  </mergeCells>
  <phoneticPr fontId="1"/>
  <dataValidations count="2">
    <dataValidation type="list" allowBlank="1" showInputMessage="1" showErrorMessage="1" sqref="AO17 AO27 AO21 AO23 AO25 AO29">
      <formula1>"1,2,3,4,5"</formula1>
    </dataValidation>
    <dataValidation type="list" allowBlank="1" showInputMessage="1" showErrorMessage="1" sqref="AP38:AS38">
      <formula1>$BN$94:$BN$97</formula1>
    </dataValidation>
  </dataValidations>
  <pageMargins left="0.98425196850393704" right="0.39370078740157483" top="0.39370078740157483" bottom="0.39370078740157483" header="0.39370078740157483" footer="0.39370078740157483"/>
  <pageSetup paperSize="9" scale="88" fitToHeight="2" orientation="portrait" blackAndWhite="1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900"/>
  </sheetPr>
  <dimension ref="B1:BM55"/>
  <sheetViews>
    <sheetView showGridLines="0" showRowColHeaders="0" showZeros="0" topLeftCell="A43" zoomScaleNormal="100" workbookViewId="0">
      <selection activeCell="AO8" sqref="AO8"/>
    </sheetView>
  </sheetViews>
  <sheetFormatPr defaultColWidth="2.625" defaultRowHeight="18" customHeight="1" x14ac:dyDescent="0.15"/>
  <cols>
    <col min="1" max="2" width="0.875" style="17" customWidth="1"/>
    <col min="3" max="3" width="2.625" style="17" customWidth="1"/>
    <col min="4" max="4" width="2.125" style="17" customWidth="1"/>
    <col min="5" max="29" width="2.875" style="17" customWidth="1"/>
    <col min="30" max="30" width="1.875" style="17" customWidth="1"/>
    <col min="31" max="31" width="3.625" style="17" customWidth="1"/>
    <col min="32" max="33" width="2.875" style="17" customWidth="1"/>
    <col min="34" max="34" width="3.75" style="17" customWidth="1"/>
    <col min="35" max="35" width="2.25" style="17" customWidth="1"/>
    <col min="36" max="36" width="2.75" style="17" customWidth="1"/>
    <col min="37" max="37" width="0.875" style="17" customWidth="1"/>
    <col min="38" max="39" width="0.75" style="17" customWidth="1"/>
    <col min="40" max="40" width="14.625" style="17" customWidth="1"/>
    <col min="41" max="41" width="20.625" style="17" customWidth="1"/>
    <col min="42" max="42" width="0.75" style="17" customWidth="1"/>
    <col min="43" max="48" width="4.125" style="17" customWidth="1"/>
    <col min="49" max="49" width="22.125" style="17" customWidth="1"/>
    <col min="50" max="51" width="1.625" style="17" customWidth="1"/>
    <col min="52" max="52" width="4.625" style="17" customWidth="1"/>
    <col min="53" max="53" width="24.625" style="17" customWidth="1"/>
    <col min="54" max="54" width="0.75" style="17" customWidth="1"/>
    <col min="55" max="55" width="5.625" style="17" customWidth="1"/>
    <col min="56" max="57" width="8.625" style="17" customWidth="1"/>
    <col min="58" max="58" width="0.75" style="17" customWidth="1"/>
    <col min="59" max="59" width="2.625" style="17"/>
    <col min="60" max="60" width="14.625" style="17" customWidth="1"/>
    <col min="61" max="64" width="8.625" style="17" customWidth="1"/>
    <col min="65" max="65" width="36.625" style="17" customWidth="1"/>
    <col min="66" max="16384" width="2.625" style="17"/>
  </cols>
  <sheetData>
    <row r="1" spans="2:42" ht="4.5" customHeight="1" thickBot="1" x14ac:dyDescent="0.2"/>
    <row r="2" spans="2:42" ht="4.5" customHeight="1" x14ac:dyDescent="0.15">
      <c r="B2" s="18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20"/>
      <c r="AM2" s="18"/>
      <c r="AN2" s="19"/>
      <c r="AO2" s="19"/>
      <c r="AP2" s="20"/>
    </row>
    <row r="3" spans="2:42" ht="36" customHeight="1" x14ac:dyDescent="0.15">
      <c r="B3" s="2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22"/>
      <c r="AM3" s="21"/>
      <c r="AN3" s="221" t="s">
        <v>157</v>
      </c>
      <c r="AO3" s="221"/>
      <c r="AP3" s="22"/>
    </row>
    <row r="4" spans="2:42" ht="18" customHeight="1" x14ac:dyDescent="0.15">
      <c r="B4" s="21"/>
      <c r="C4" s="61" t="s">
        <v>143</v>
      </c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22"/>
      <c r="AM4" s="21"/>
      <c r="AN4" s="221"/>
      <c r="AO4" s="221"/>
      <c r="AP4" s="22"/>
    </row>
    <row r="5" spans="2:42" ht="78" customHeight="1" x14ac:dyDescent="0.15">
      <c r="B5" s="21"/>
      <c r="C5" s="58"/>
      <c r="D5" s="140" t="s">
        <v>144</v>
      </c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  <c r="AH5" s="140"/>
      <c r="AI5" s="140"/>
      <c r="AJ5" s="60"/>
      <c r="AK5" s="22"/>
      <c r="AM5" s="21"/>
      <c r="AN5" s="221"/>
      <c r="AO5" s="221"/>
      <c r="AP5" s="22"/>
    </row>
    <row r="6" spans="2:42" ht="24" customHeight="1" x14ac:dyDescent="0.15">
      <c r="B6" s="21"/>
      <c r="C6" s="23"/>
      <c r="D6" s="61"/>
      <c r="E6" s="67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2"/>
      <c r="AK6" s="22"/>
      <c r="AM6" s="21"/>
      <c r="AN6" s="221"/>
      <c r="AO6" s="221"/>
      <c r="AP6" s="22"/>
    </row>
    <row r="7" spans="2:42" ht="4.5" customHeight="1" x14ac:dyDescent="0.15">
      <c r="B7" s="21"/>
      <c r="C7" s="23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2"/>
      <c r="AK7" s="22"/>
      <c r="AM7" s="21"/>
      <c r="AN7" s="61"/>
      <c r="AO7" s="61"/>
      <c r="AP7" s="22"/>
    </row>
    <row r="8" spans="2:42" ht="24" customHeight="1" x14ac:dyDescent="0.15">
      <c r="B8" s="21"/>
      <c r="C8" s="23"/>
      <c r="D8" s="61" t="str">
        <f>'1号様式'!$AO$5&amp;"    様"</f>
        <v>檜 山 振 興 局    様</v>
      </c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75"/>
      <c r="AB8" s="75"/>
      <c r="AC8" s="75"/>
      <c r="AD8" s="75"/>
      <c r="AE8" s="75"/>
      <c r="AF8" s="75"/>
      <c r="AG8" s="75"/>
      <c r="AH8" s="75"/>
      <c r="AI8" s="61"/>
      <c r="AJ8" s="62"/>
      <c r="AK8" s="22"/>
      <c r="AM8" s="21"/>
      <c r="AN8" s="65" t="s">
        <v>154</v>
      </c>
      <c r="AO8" s="73"/>
      <c r="AP8" s="22"/>
    </row>
    <row r="9" spans="2:42" ht="4.5" customHeight="1" x14ac:dyDescent="0.15">
      <c r="B9" s="21"/>
      <c r="C9" s="23"/>
      <c r="D9" s="61"/>
      <c r="E9" s="67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2"/>
      <c r="AK9" s="22"/>
      <c r="AM9" s="21"/>
      <c r="AN9" s="61"/>
      <c r="AO9" s="61"/>
      <c r="AP9" s="22"/>
    </row>
    <row r="10" spans="2:42" ht="24" customHeight="1" x14ac:dyDescent="0.15">
      <c r="B10" s="21"/>
      <c r="C10" s="23"/>
      <c r="D10" s="61"/>
      <c r="E10" s="67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2"/>
      <c r="AK10" s="22"/>
      <c r="AM10" s="21"/>
      <c r="AN10" s="65" t="s">
        <v>155</v>
      </c>
      <c r="AO10" s="13"/>
      <c r="AP10" s="22"/>
    </row>
    <row r="11" spans="2:42" ht="4.5" customHeight="1" thickBot="1" x14ac:dyDescent="0.2">
      <c r="B11" s="21"/>
      <c r="C11" s="23"/>
      <c r="D11" s="61"/>
      <c r="E11" s="67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2"/>
      <c r="AK11" s="22"/>
      <c r="AM11" s="36"/>
      <c r="AN11" s="37"/>
      <c r="AO11" s="37"/>
      <c r="AP11" s="38"/>
    </row>
    <row r="12" spans="2:42" ht="15" customHeight="1" x14ac:dyDescent="0.15">
      <c r="B12" s="21"/>
      <c r="C12" s="23"/>
      <c r="D12" s="61"/>
      <c r="E12" s="67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2"/>
      <c r="AK12" s="22"/>
    </row>
    <row r="13" spans="2:42" ht="30" customHeight="1" x14ac:dyDescent="0.15">
      <c r="B13" s="21"/>
      <c r="C13" s="23" t="s">
        <v>145</v>
      </c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2"/>
      <c r="AK13" s="22"/>
    </row>
    <row r="14" spans="2:42" ht="30" customHeight="1" x14ac:dyDescent="0.15">
      <c r="B14" s="21"/>
      <c r="C14" s="23" t="s">
        <v>146</v>
      </c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2"/>
      <c r="AK14" s="22"/>
    </row>
    <row r="15" spans="2:42" ht="24" customHeight="1" x14ac:dyDescent="0.15">
      <c r="B15" s="21"/>
      <c r="C15" s="23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2"/>
      <c r="AK15" s="22"/>
    </row>
    <row r="16" spans="2:42" ht="24" customHeight="1" x14ac:dyDescent="0.15">
      <c r="B16" s="21"/>
      <c r="C16" s="23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2"/>
      <c r="AK16" s="22"/>
    </row>
    <row r="17" spans="2:65" ht="30" customHeight="1" x14ac:dyDescent="0.15">
      <c r="B17" s="21"/>
      <c r="C17" s="23" t="s">
        <v>147</v>
      </c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2"/>
      <c r="AK17" s="22"/>
    </row>
    <row r="18" spans="2:65" ht="30" customHeight="1" x14ac:dyDescent="0.15">
      <c r="B18" s="21"/>
      <c r="C18" s="23"/>
      <c r="D18" s="61" t="s">
        <v>148</v>
      </c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2"/>
      <c r="AK18" s="22"/>
    </row>
    <row r="19" spans="2:65" ht="24" customHeight="1" x14ac:dyDescent="0.15">
      <c r="B19" s="21"/>
      <c r="C19" s="23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2"/>
      <c r="AK19" s="22"/>
    </row>
    <row r="20" spans="2:65" ht="24" customHeight="1" x14ac:dyDescent="0.15">
      <c r="B20" s="21"/>
      <c r="C20" s="23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2"/>
      <c r="AK20" s="22"/>
    </row>
    <row r="21" spans="2:65" ht="30" customHeight="1" x14ac:dyDescent="0.15">
      <c r="B21" s="21"/>
      <c r="C21" s="23" t="s">
        <v>149</v>
      </c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2"/>
      <c r="AK21" s="22"/>
    </row>
    <row r="22" spans="2:65" ht="30" customHeight="1" x14ac:dyDescent="0.15">
      <c r="B22" s="21"/>
      <c r="C22" s="23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2"/>
      <c r="AK22" s="22"/>
    </row>
    <row r="23" spans="2:65" ht="30" customHeight="1" x14ac:dyDescent="0.15">
      <c r="B23" s="21"/>
      <c r="C23" s="23" t="s">
        <v>151</v>
      </c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2"/>
      <c r="AK23" s="22"/>
    </row>
    <row r="24" spans="2:65" ht="30" customHeight="1" x14ac:dyDescent="0.15">
      <c r="B24" s="21"/>
      <c r="C24" s="23" t="s">
        <v>150</v>
      </c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2"/>
      <c r="AK24" s="22"/>
    </row>
    <row r="25" spans="2:65" ht="30" customHeight="1" x14ac:dyDescent="0.15">
      <c r="B25" s="21"/>
      <c r="C25" s="23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2"/>
      <c r="AK25" s="22"/>
    </row>
    <row r="26" spans="2:65" ht="30" customHeight="1" x14ac:dyDescent="0.15">
      <c r="B26" s="21"/>
      <c r="C26" s="23" t="s">
        <v>152</v>
      </c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2"/>
      <c r="AK26" s="22"/>
    </row>
    <row r="27" spans="2:65" ht="30" customHeight="1" x14ac:dyDescent="0.15">
      <c r="B27" s="21"/>
      <c r="C27" s="23" t="s">
        <v>153</v>
      </c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2"/>
      <c r="AK27" s="22"/>
    </row>
    <row r="28" spans="2:65" ht="24" customHeight="1" x14ac:dyDescent="0.15">
      <c r="B28" s="21"/>
      <c r="C28" s="23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2"/>
      <c r="AK28" s="22"/>
    </row>
    <row r="29" spans="2:65" ht="111" customHeight="1" x14ac:dyDescent="0.15">
      <c r="B29" s="21"/>
      <c r="C29" s="23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2"/>
      <c r="AK29" s="22"/>
    </row>
    <row r="30" spans="2:65" ht="4.5" customHeight="1" x14ac:dyDescent="0.15">
      <c r="B30" s="21"/>
      <c r="C30" s="23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2"/>
      <c r="AK30" s="22"/>
    </row>
    <row r="31" spans="2:65" ht="24" customHeight="1" x14ac:dyDescent="0.15">
      <c r="B31" s="21"/>
      <c r="C31" s="23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55" t="str">
        <f>$BM$31</f>
        <v>平成          年          月          日　</v>
      </c>
      <c r="AJ31" s="62"/>
      <c r="AK31" s="22"/>
      <c r="BH31" s="25" t="s">
        <v>154</v>
      </c>
      <c r="BI31" s="25">
        <f>IF($AO8&lt;&gt;0,YEAR($AO8),0)</f>
        <v>0</v>
      </c>
      <c r="BJ31" s="25">
        <f>IF($BI31&lt;&gt;0,VLOOKUP($BC$54,$BC$43:$BE$53,3),0)</f>
        <v>0</v>
      </c>
      <c r="BK31" s="25">
        <f>IF(AND($BI31&lt;&gt;0,MONTH($AO8)&lt;10),"  "&amp;MONTH($AO8),IF(AND($BI31&lt;&gt;0,MONTH($AO8)&gt;=10),MONTH($AO8),0))</f>
        <v>0</v>
      </c>
      <c r="BL31" s="25">
        <f>IF(AND($BI31&lt;&gt;0,DAY($AO8)&lt;10),"  "&amp;DAY($AO8),IF(AND($BI31&lt;&gt;0,DAY($AO8)&gt;=10),DAY($AO8),0))</f>
        <v>0</v>
      </c>
      <c r="BM31" s="25" t="str">
        <f>IF($BI31&lt;&gt;0,$BE$42&amp;"   "&amp;$BJ31&amp;"   年   "&amp;$BK31&amp;"   月   "&amp;$BL31&amp;"   日　",$BE$42&amp;"          "&amp;"年          "&amp;"月          "&amp;"日　")</f>
        <v>平成          年          月          日　</v>
      </c>
    </row>
    <row r="32" spans="2:65" ht="6" customHeight="1" x14ac:dyDescent="0.15">
      <c r="B32" s="21"/>
      <c r="C32" s="23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55"/>
      <c r="AJ32" s="62"/>
      <c r="AK32" s="22"/>
    </row>
    <row r="33" spans="2:58" ht="24" customHeight="1" x14ac:dyDescent="0.15">
      <c r="B33" s="21"/>
      <c r="C33" s="23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55" t="str">
        <f>IF($AO10&lt;&gt;0,$AO10&amp;"      印　","受益者名　　　　　　　　　　印　")</f>
        <v>受益者名　　　　　　　　　　印　</v>
      </c>
      <c r="AJ33" s="62"/>
      <c r="AK33" s="22"/>
    </row>
    <row r="34" spans="2:58" ht="4.5" customHeight="1" x14ac:dyDescent="0.15">
      <c r="B34" s="21"/>
      <c r="C34" s="23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2"/>
      <c r="AK34" s="22"/>
    </row>
    <row r="35" spans="2:58" ht="36" customHeight="1" x14ac:dyDescent="0.15">
      <c r="B35" s="21"/>
      <c r="C35" s="23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2"/>
      <c r="AK35" s="22"/>
    </row>
    <row r="36" spans="2:58" ht="36" customHeight="1" x14ac:dyDescent="0.15">
      <c r="B36" s="21"/>
      <c r="C36" s="29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4"/>
      <c r="AK36" s="22"/>
    </row>
    <row r="37" spans="2:58" ht="24" customHeight="1" x14ac:dyDescent="0.15">
      <c r="B37" s="21"/>
      <c r="C37" s="61" t="s">
        <v>156</v>
      </c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22"/>
    </row>
    <row r="38" spans="2:58" ht="24" customHeight="1" x14ac:dyDescent="0.15">
      <c r="B38" s="2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22"/>
    </row>
    <row r="39" spans="2:58" ht="4.5" customHeight="1" thickBot="1" x14ac:dyDescent="0.2">
      <c r="B39" s="36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8"/>
    </row>
    <row r="40" spans="2:58" ht="18" customHeight="1" thickBot="1" x14ac:dyDescent="0.2"/>
    <row r="41" spans="2:58" ht="4.5" customHeight="1" x14ac:dyDescent="0.15">
      <c r="BB41" s="18"/>
      <c r="BC41" s="19"/>
      <c r="BD41" s="19"/>
      <c r="BE41" s="19"/>
      <c r="BF41" s="20"/>
    </row>
    <row r="42" spans="2:58" ht="18" customHeight="1" x14ac:dyDescent="0.15">
      <c r="BB42" s="21"/>
      <c r="BC42" s="69" t="str">
        <f>CODE!M3</f>
        <v>元号</v>
      </c>
      <c r="BD42" s="69" t="str">
        <f>CODE!N3</f>
        <v>西暦</v>
      </c>
      <c r="BE42" s="57" t="str">
        <f>CODE!O3</f>
        <v>平成</v>
      </c>
      <c r="BF42" s="22"/>
    </row>
    <row r="43" spans="2:58" ht="18" customHeight="1" x14ac:dyDescent="0.15">
      <c r="BB43" s="21"/>
      <c r="BC43" s="69">
        <f>CODE!M4</f>
        <v>0</v>
      </c>
      <c r="BD43" s="69">
        <f>CODE!N4</f>
        <v>0</v>
      </c>
      <c r="BE43" s="57">
        <f>CODE!O4</f>
        <v>0</v>
      </c>
      <c r="BF43" s="22"/>
    </row>
    <row r="44" spans="2:58" ht="18" customHeight="1" x14ac:dyDescent="0.15">
      <c r="BB44" s="21"/>
      <c r="BC44" s="69">
        <f>CODE!M5</f>
        <v>1</v>
      </c>
      <c r="BD44" s="69">
        <f>CODE!N5</f>
        <v>2014</v>
      </c>
      <c r="BE44" s="57">
        <f>CODE!O5</f>
        <v>26</v>
      </c>
      <c r="BF44" s="22"/>
    </row>
    <row r="45" spans="2:58" ht="18" customHeight="1" x14ac:dyDescent="0.15">
      <c r="BB45" s="21"/>
      <c r="BC45" s="69">
        <f>CODE!M6</f>
        <v>2</v>
      </c>
      <c r="BD45" s="69">
        <f>CODE!N6</f>
        <v>2015</v>
      </c>
      <c r="BE45" s="57">
        <f>CODE!O6</f>
        <v>27</v>
      </c>
      <c r="BF45" s="22"/>
    </row>
    <row r="46" spans="2:58" ht="18" customHeight="1" x14ac:dyDescent="0.15">
      <c r="BB46" s="21"/>
      <c r="BC46" s="69">
        <f>CODE!M7</f>
        <v>3</v>
      </c>
      <c r="BD46" s="69">
        <f>CODE!N7</f>
        <v>2016</v>
      </c>
      <c r="BE46" s="57">
        <f>CODE!O7</f>
        <v>28</v>
      </c>
      <c r="BF46" s="22"/>
    </row>
    <row r="47" spans="2:58" ht="18" customHeight="1" x14ac:dyDescent="0.15">
      <c r="BB47" s="21"/>
      <c r="BC47" s="69">
        <f>CODE!M8</f>
        <v>4</v>
      </c>
      <c r="BD47" s="69">
        <f>CODE!N8</f>
        <v>2017</v>
      </c>
      <c r="BE47" s="57">
        <f>CODE!O8</f>
        <v>29</v>
      </c>
      <c r="BF47" s="22"/>
    </row>
    <row r="48" spans="2:58" ht="18" customHeight="1" x14ac:dyDescent="0.15">
      <c r="BB48" s="21"/>
      <c r="BC48" s="69">
        <f>CODE!M9</f>
        <v>5</v>
      </c>
      <c r="BD48" s="69">
        <f>CODE!N9</f>
        <v>2018</v>
      </c>
      <c r="BE48" s="57">
        <f>CODE!O9</f>
        <v>30</v>
      </c>
      <c r="BF48" s="22"/>
    </row>
    <row r="49" spans="54:58" ht="18" customHeight="1" x14ac:dyDescent="0.15">
      <c r="BB49" s="21"/>
      <c r="BC49" s="69">
        <f>CODE!M10</f>
        <v>6</v>
      </c>
      <c r="BD49" s="69">
        <f>CODE!N10</f>
        <v>2019</v>
      </c>
      <c r="BE49" s="57">
        <f>CODE!O10</f>
        <v>31</v>
      </c>
      <c r="BF49" s="22"/>
    </row>
    <row r="50" spans="54:58" ht="18" customHeight="1" x14ac:dyDescent="0.15">
      <c r="BB50" s="21"/>
      <c r="BC50" s="69">
        <f>CODE!M11</f>
        <v>7</v>
      </c>
      <c r="BD50" s="69">
        <f>CODE!N11</f>
        <v>2020</v>
      </c>
      <c r="BE50" s="57">
        <f>CODE!O11</f>
        <v>32</v>
      </c>
      <c r="BF50" s="22"/>
    </row>
    <row r="51" spans="54:58" ht="18" customHeight="1" x14ac:dyDescent="0.15">
      <c r="BB51" s="21"/>
      <c r="BC51" s="69">
        <f>CODE!M12</f>
        <v>8</v>
      </c>
      <c r="BD51" s="69">
        <f>CODE!N12</f>
        <v>2021</v>
      </c>
      <c r="BE51" s="57">
        <f>CODE!O12</f>
        <v>33</v>
      </c>
      <c r="BF51" s="22"/>
    </row>
    <row r="52" spans="54:58" ht="18" customHeight="1" x14ac:dyDescent="0.15">
      <c r="BB52" s="21"/>
      <c r="BC52" s="69">
        <f>CODE!M13</f>
        <v>9</v>
      </c>
      <c r="BD52" s="69">
        <f>CODE!N13</f>
        <v>2022</v>
      </c>
      <c r="BE52" s="57">
        <f>CODE!O13</f>
        <v>34</v>
      </c>
      <c r="BF52" s="22"/>
    </row>
    <row r="53" spans="54:58" ht="18" customHeight="1" x14ac:dyDescent="0.15">
      <c r="BB53" s="21"/>
      <c r="BC53" s="69">
        <f>CODE!M14</f>
        <v>10</v>
      </c>
      <c r="BD53" s="69">
        <f>CODE!N14</f>
        <v>2023</v>
      </c>
      <c r="BE53" s="57">
        <f>CODE!O14</f>
        <v>35</v>
      </c>
      <c r="BF53" s="22"/>
    </row>
    <row r="54" spans="54:58" ht="18" customHeight="1" x14ac:dyDescent="0.15">
      <c r="BB54" s="21"/>
      <c r="BC54" s="39">
        <f>IF($BI$31&lt;&gt;0,MATCH($BI$31,$BD$43:$BD$53,0)-1,0)</f>
        <v>0</v>
      </c>
      <c r="BD54" s="61"/>
      <c r="BE54" s="61"/>
      <c r="BF54" s="22"/>
    </row>
    <row r="55" spans="54:58" ht="4.5" customHeight="1" thickBot="1" x14ac:dyDescent="0.2">
      <c r="BB55" s="36"/>
      <c r="BC55" s="37"/>
      <c r="BD55" s="37"/>
      <c r="BE55" s="37"/>
      <c r="BF55" s="38"/>
    </row>
  </sheetData>
  <sheetProtection sheet="1" objects="1" scenarios="1"/>
  <mergeCells count="2">
    <mergeCell ref="AN3:AO6"/>
    <mergeCell ref="D5:AI5"/>
  </mergeCells>
  <phoneticPr fontId="1"/>
  <pageMargins left="0.98425196850393704" right="0.39370078740157483" top="0.39370078740157483" bottom="0.39370078740157483" header="0.39370078740157483" footer="0.39370078740157483"/>
  <pageSetup paperSize="9" scale="88" fitToHeight="2" orientation="portrait" blackAndWhite="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900"/>
  </sheetPr>
  <dimension ref="B1:BL61"/>
  <sheetViews>
    <sheetView showGridLines="0" showRowColHeaders="0" showZeros="0" tabSelected="1" topLeftCell="B28" zoomScale="88" zoomScaleNormal="88" workbookViewId="0">
      <selection activeCell="AH48" sqref="AH48"/>
    </sheetView>
  </sheetViews>
  <sheetFormatPr defaultColWidth="2.625" defaultRowHeight="18" customHeight="1" x14ac:dyDescent="0.15"/>
  <cols>
    <col min="1" max="2" width="0.875" style="17" customWidth="1"/>
    <col min="3" max="3" width="2.625" style="17" customWidth="1"/>
    <col min="4" max="4" width="2.125" style="17" customWidth="1"/>
    <col min="5" max="29" width="2.875" style="17" customWidth="1"/>
    <col min="30" max="30" width="1.875" style="17" customWidth="1"/>
    <col min="31" max="31" width="3.625" style="17" customWidth="1"/>
    <col min="32" max="33" width="2.875" style="17" customWidth="1"/>
    <col min="34" max="34" width="3.75" style="17" customWidth="1"/>
    <col min="35" max="35" width="2.25" style="17" customWidth="1"/>
    <col min="36" max="36" width="2.75" style="17" customWidth="1"/>
    <col min="37" max="37" width="0.875" style="17" customWidth="1"/>
    <col min="38" max="39" width="0.75" style="17" customWidth="1"/>
    <col min="40" max="40" width="17.625" style="17" customWidth="1"/>
    <col min="41" max="41" width="20.625" style="17" customWidth="1"/>
    <col min="42" max="42" width="0.75" style="17" customWidth="1"/>
    <col min="43" max="48" width="4.125" style="17" customWidth="1"/>
    <col min="49" max="49" width="22.125" style="17" customWidth="1"/>
    <col min="50" max="50" width="0.75" style="17" customWidth="1"/>
    <col min="51" max="51" width="4.625" style="17" customWidth="1"/>
    <col min="52" max="52" width="30.625" style="17" customWidth="1"/>
    <col min="53" max="53" width="1.625" style="17" customWidth="1"/>
    <col min="54" max="54" width="5.625" style="17" customWidth="1"/>
    <col min="55" max="56" width="8.625" style="17" customWidth="1"/>
    <col min="57" max="57" width="0.75" style="17" customWidth="1"/>
    <col min="58" max="58" width="4.625" style="17" customWidth="1"/>
    <col min="59" max="59" width="14.625" style="17" customWidth="1"/>
    <col min="60" max="63" width="8.625" style="17" customWidth="1"/>
    <col min="64" max="64" width="36.625" style="17" customWidth="1"/>
    <col min="65" max="16384" width="2.625" style="17"/>
  </cols>
  <sheetData>
    <row r="1" spans="2:64" ht="4.5" customHeight="1" thickBot="1" x14ac:dyDescent="0.2"/>
    <row r="2" spans="2:64" ht="4.5" customHeight="1" x14ac:dyDescent="0.15">
      <c r="B2" s="18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20"/>
      <c r="AM2" s="18"/>
      <c r="AN2" s="19"/>
      <c r="AO2" s="19"/>
      <c r="AP2" s="20"/>
    </row>
    <row r="3" spans="2:64" ht="36" customHeight="1" x14ac:dyDescent="0.15">
      <c r="B3" s="2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22"/>
      <c r="AM3" s="21"/>
      <c r="AN3" s="221" t="s">
        <v>192</v>
      </c>
      <c r="AO3" s="221"/>
      <c r="AP3" s="22"/>
    </row>
    <row r="4" spans="2:64" ht="18" customHeight="1" x14ac:dyDescent="0.15">
      <c r="B4" s="21"/>
      <c r="C4" s="61" t="s">
        <v>158</v>
      </c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22"/>
      <c r="AM4" s="21"/>
      <c r="AN4" s="221"/>
      <c r="AO4" s="221"/>
      <c r="AP4" s="22"/>
    </row>
    <row r="5" spans="2:64" ht="78" customHeight="1" x14ac:dyDescent="0.15">
      <c r="B5" s="21"/>
      <c r="C5" s="58"/>
      <c r="D5" s="140" t="s">
        <v>159</v>
      </c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  <c r="AH5" s="140"/>
      <c r="AI5" s="140"/>
      <c r="AJ5" s="60"/>
      <c r="AK5" s="22"/>
      <c r="AM5" s="21"/>
      <c r="AN5" s="222"/>
      <c r="AO5" s="222"/>
      <c r="AP5" s="22"/>
    </row>
    <row r="6" spans="2:64" ht="24" customHeight="1" x14ac:dyDescent="0.15">
      <c r="B6" s="21"/>
      <c r="C6" s="23"/>
      <c r="D6" s="61"/>
      <c r="E6" s="67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55" t="str">
        <f>$BL$6</f>
        <v>平成          年          月          日　</v>
      </c>
      <c r="AJ6" s="62"/>
      <c r="AK6" s="22"/>
      <c r="AM6" s="21"/>
      <c r="AN6" s="65" t="s">
        <v>160</v>
      </c>
      <c r="AO6" s="73"/>
      <c r="AP6" s="22"/>
      <c r="BG6" s="25" t="s">
        <v>154</v>
      </c>
      <c r="BH6" s="25">
        <f>IF($AO6&lt;&gt;0,YEAR($AO6),0)</f>
        <v>0</v>
      </c>
      <c r="BI6" s="25">
        <f>IF($BH6&lt;&gt;0,VLOOKUP($BB$56,$BB$45:$BD$55,3),0)</f>
        <v>0</v>
      </c>
      <c r="BJ6" s="25">
        <f>IF(AND($BH6&lt;&gt;0,MONTH($AO6)&lt;10),"  "&amp;MONTH($AO6),IF(AND($BH6&lt;&gt;0,MONTH($AO6)&gt;=10),MONTH($AO6),0))</f>
        <v>0</v>
      </c>
      <c r="BK6" s="25">
        <f>IF(AND($BH6&lt;&gt;0,DAY($AO6)&lt;10),"  "&amp;DAY($AO6),IF(AND($BH6&lt;&gt;0,DAY($AO6)&gt;=10),DAY($AO6),0))</f>
        <v>0</v>
      </c>
      <c r="BL6" s="25" t="str">
        <f>IF($BH6&lt;&gt;0,$BD$44&amp;"   "&amp;$BI6&amp;"   年   "&amp;$BJ6&amp;"   月   "&amp;$BK6&amp;"   日　",$BD$44&amp;"          "&amp;"年          "&amp;"月          "&amp;"日　")</f>
        <v>平成          年          月          日　</v>
      </c>
    </row>
    <row r="7" spans="2:64" ht="4.5" customHeight="1" x14ac:dyDescent="0.15">
      <c r="B7" s="21"/>
      <c r="C7" s="23"/>
      <c r="D7" s="61"/>
      <c r="E7" s="67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2"/>
      <c r="AK7" s="22"/>
      <c r="AM7" s="21"/>
      <c r="AN7" s="223" t="s">
        <v>193</v>
      </c>
      <c r="AO7" s="223"/>
      <c r="AP7" s="22"/>
    </row>
    <row r="8" spans="2:64" ht="24" customHeight="1" x14ac:dyDescent="0.15">
      <c r="B8" s="21"/>
      <c r="C8" s="23"/>
      <c r="D8" s="105" t="s">
        <v>155</v>
      </c>
      <c r="E8" s="105"/>
      <c r="F8" s="105"/>
      <c r="G8" s="105"/>
      <c r="H8" s="105"/>
      <c r="I8" s="105"/>
      <c r="J8" s="105" t="s">
        <v>3</v>
      </c>
      <c r="K8" s="105"/>
      <c r="L8" s="105"/>
      <c r="M8" s="105"/>
      <c r="N8" s="105"/>
      <c r="O8" s="105"/>
      <c r="P8" s="105" t="s">
        <v>11</v>
      </c>
      <c r="Q8" s="105"/>
      <c r="R8" s="105"/>
      <c r="S8" s="105"/>
      <c r="T8" s="105"/>
      <c r="U8" s="105"/>
      <c r="V8" s="105" t="s">
        <v>161</v>
      </c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62"/>
      <c r="AK8" s="22"/>
      <c r="AM8" s="21"/>
      <c r="AN8" s="224"/>
      <c r="AO8" s="224"/>
      <c r="AP8" s="22"/>
    </row>
    <row r="9" spans="2:64" ht="24" customHeight="1" x14ac:dyDescent="0.15">
      <c r="B9" s="21"/>
      <c r="C9" s="23"/>
      <c r="D9" s="226"/>
      <c r="E9" s="226"/>
      <c r="F9" s="226"/>
      <c r="G9" s="226"/>
      <c r="H9" s="226"/>
      <c r="I9" s="226"/>
      <c r="J9" s="227"/>
      <c r="K9" s="227"/>
      <c r="L9" s="227"/>
      <c r="M9" s="227"/>
      <c r="N9" s="227"/>
      <c r="O9" s="227"/>
      <c r="P9" s="226"/>
      <c r="Q9" s="226"/>
      <c r="R9" s="226"/>
      <c r="S9" s="226"/>
      <c r="T9" s="226"/>
      <c r="U9" s="226"/>
      <c r="V9" s="69"/>
      <c r="W9" s="207" t="str">
        <f>$BL9</f>
        <v>平成          年          月          日</v>
      </c>
      <c r="X9" s="207"/>
      <c r="Y9" s="207"/>
      <c r="Z9" s="207"/>
      <c r="AA9" s="207"/>
      <c r="AB9" s="207"/>
      <c r="AC9" s="207"/>
      <c r="AD9" s="207"/>
      <c r="AE9" s="207"/>
      <c r="AF9" s="207"/>
      <c r="AG9" s="207"/>
      <c r="AH9" s="70"/>
      <c r="AI9" s="79" t="s">
        <v>162</v>
      </c>
      <c r="AJ9" s="62"/>
      <c r="AK9" s="22"/>
      <c r="AM9" s="21"/>
      <c r="AN9" s="65" t="s">
        <v>163</v>
      </c>
      <c r="AO9" s="73"/>
      <c r="AP9" s="22"/>
      <c r="BF9" s="78">
        <f>IF($BH9&lt;&gt;0,MATCH($BH9,$BC$45:$BC$55,0)-1,0)</f>
        <v>0</v>
      </c>
      <c r="BG9" s="25" t="s">
        <v>154</v>
      </c>
      <c r="BH9" s="25">
        <f>IF($AO9&lt;&gt;0,YEAR($AO9),0)</f>
        <v>0</v>
      </c>
      <c r="BI9" s="25">
        <f>IF($BH9&lt;&gt;0,VLOOKUP($BB$56,$BB$45:$BD$55,3),0)</f>
        <v>0</v>
      </c>
      <c r="BJ9" s="25">
        <f>IF(AND($BH9&lt;&gt;0,MONTH($AO9)&lt;10),"  "&amp;MONTH($AO9),IF(AND($BH9&lt;&gt;0,MONTH($AO9)&gt;=10),MONTH($AO9),0))</f>
        <v>0</v>
      </c>
      <c r="BK9" s="25">
        <f>IF(AND($BH9&lt;&gt;0,DAY($AO9)&lt;10),"  "&amp;DAY($AO9),IF(AND($BH9&lt;&gt;0,DAY($AO9)&gt;=10),DAY($AO9),0))</f>
        <v>0</v>
      </c>
      <c r="BL9" s="25" t="str">
        <f>IF($BH9&lt;&gt;0,$BD$44&amp;"   "&amp;$BI9&amp;"   年   "&amp;$BJ9&amp;"   月   "&amp;$BK9&amp;"   日",$BD$44&amp;"          "&amp;"年          "&amp;"月          "&amp;"日")</f>
        <v>平成          年          月          日</v>
      </c>
    </row>
    <row r="10" spans="2:64" ht="24" customHeight="1" x14ac:dyDescent="0.15">
      <c r="B10" s="21"/>
      <c r="C10" s="23"/>
      <c r="D10" s="225"/>
      <c r="E10" s="225"/>
      <c r="F10" s="225"/>
      <c r="G10" s="225"/>
      <c r="H10" s="225"/>
      <c r="I10" s="225"/>
      <c r="J10" s="227"/>
      <c r="K10" s="227"/>
      <c r="L10" s="227"/>
      <c r="M10" s="227"/>
      <c r="N10" s="227"/>
      <c r="O10" s="227"/>
      <c r="P10" s="226"/>
      <c r="Q10" s="226"/>
      <c r="R10" s="226"/>
      <c r="S10" s="226"/>
      <c r="T10" s="226"/>
      <c r="U10" s="226"/>
      <c r="V10" s="69"/>
      <c r="W10" s="207" t="str">
        <f>$BL10</f>
        <v>平成          年          月          日</v>
      </c>
      <c r="X10" s="207"/>
      <c r="Y10" s="207"/>
      <c r="Z10" s="207"/>
      <c r="AA10" s="207"/>
      <c r="AB10" s="207"/>
      <c r="AC10" s="207"/>
      <c r="AD10" s="207"/>
      <c r="AE10" s="207"/>
      <c r="AF10" s="207"/>
      <c r="AG10" s="207"/>
      <c r="AH10" s="70"/>
      <c r="AI10" s="79" t="s">
        <v>162</v>
      </c>
      <c r="AJ10" s="62"/>
      <c r="AK10" s="22"/>
      <c r="AM10" s="21"/>
      <c r="AN10" s="65" t="s">
        <v>164</v>
      </c>
      <c r="AO10" s="73"/>
      <c r="AP10" s="22"/>
      <c r="BF10" s="78">
        <f>IF($BH10&lt;&gt;0,MATCH($BH10,$BC$45:$BC$55,0)-1,0)</f>
        <v>0</v>
      </c>
      <c r="BG10" s="25" t="s">
        <v>154</v>
      </c>
      <c r="BH10" s="25">
        <f>IF($AO10&lt;&gt;0,YEAR($AO10),0)</f>
        <v>0</v>
      </c>
      <c r="BI10" s="25">
        <f>IF($BH10&lt;&gt;0,VLOOKUP($BB$56,$BB$45:$BD$55,3),0)</f>
        <v>0</v>
      </c>
      <c r="BJ10" s="25">
        <f>IF(AND($BH10&lt;&gt;0,MONTH($AO10)&lt;10),"  "&amp;MONTH($AO10),IF(AND($BH10&lt;&gt;0,MONTH($AO10)&gt;=10),MONTH($AO10),0))</f>
        <v>0</v>
      </c>
      <c r="BK10" s="25">
        <f>IF(AND($BH10&lt;&gt;0,DAY($AO10)&lt;10),"  "&amp;DAY($AO10),IF(AND($BH10&lt;&gt;0,DAY($AO10)&gt;=10),DAY($AO10),0))</f>
        <v>0</v>
      </c>
      <c r="BL10" s="25" t="str">
        <f t="shared" ref="BL10:BL37" si="0">IF($BH10&lt;&gt;0,$BD$44&amp;"   "&amp;$BI10&amp;"   年   "&amp;$BJ10&amp;"   月   "&amp;$BK10&amp;"   日",$BD$44&amp;"          "&amp;"年          "&amp;"月          "&amp;"日")</f>
        <v>平成          年          月          日</v>
      </c>
    </row>
    <row r="11" spans="2:64" ht="24" customHeight="1" x14ac:dyDescent="0.15">
      <c r="B11" s="21"/>
      <c r="C11" s="23"/>
      <c r="D11" s="225"/>
      <c r="E11" s="225"/>
      <c r="F11" s="225"/>
      <c r="G11" s="225"/>
      <c r="H11" s="225"/>
      <c r="I11" s="225"/>
      <c r="J11" s="227"/>
      <c r="K11" s="227"/>
      <c r="L11" s="227"/>
      <c r="M11" s="227"/>
      <c r="N11" s="227"/>
      <c r="O11" s="227"/>
      <c r="P11" s="226"/>
      <c r="Q11" s="226"/>
      <c r="R11" s="226"/>
      <c r="S11" s="226"/>
      <c r="T11" s="226"/>
      <c r="U11" s="226"/>
      <c r="V11" s="69"/>
      <c r="W11" s="207" t="str">
        <f>$BL11</f>
        <v>平成          年          月          日</v>
      </c>
      <c r="X11" s="207"/>
      <c r="Y11" s="207"/>
      <c r="Z11" s="207"/>
      <c r="AA11" s="207"/>
      <c r="AB11" s="207"/>
      <c r="AC11" s="207"/>
      <c r="AD11" s="207"/>
      <c r="AE11" s="207"/>
      <c r="AF11" s="207"/>
      <c r="AG11" s="207"/>
      <c r="AH11" s="70"/>
      <c r="AI11" s="79" t="s">
        <v>162</v>
      </c>
      <c r="AJ11" s="62"/>
      <c r="AK11" s="22"/>
      <c r="AM11" s="21"/>
      <c r="AN11" s="65" t="s">
        <v>165</v>
      </c>
      <c r="AO11" s="73"/>
      <c r="AP11" s="22"/>
      <c r="BF11" s="78">
        <f>IF($BH11&lt;&gt;0,MATCH($BH11,$BC$45:$BC$55,0)-1,0)</f>
        <v>0</v>
      </c>
      <c r="BG11" s="25" t="s">
        <v>154</v>
      </c>
      <c r="BH11" s="25">
        <f>IF($AO11&lt;&gt;0,YEAR($AO11),0)</f>
        <v>0</v>
      </c>
      <c r="BI11" s="25">
        <f>IF($BH11&lt;&gt;0,VLOOKUP($BB$56,$BB$45:$BD$55,3),0)</f>
        <v>0</v>
      </c>
      <c r="BJ11" s="25">
        <f>IF(AND($BH11&lt;&gt;0,MONTH($AO11)&lt;10),"  "&amp;MONTH($AO11),IF(AND($BH11&lt;&gt;0,MONTH($AO11)&gt;=10),MONTH($AO11),0))</f>
        <v>0</v>
      </c>
      <c r="BK11" s="25">
        <f>IF(AND($BH11&lt;&gt;0,DAY($AO11)&lt;10),"  "&amp;DAY($AO11),IF(AND($BH11&lt;&gt;0,DAY($AO11)&gt;=10),DAY($AO11),0))</f>
        <v>0</v>
      </c>
      <c r="BL11" s="25" t="str">
        <f t="shared" si="0"/>
        <v>平成          年          月          日</v>
      </c>
    </row>
    <row r="12" spans="2:64" ht="24" customHeight="1" x14ac:dyDescent="0.15">
      <c r="B12" s="21"/>
      <c r="C12" s="23"/>
      <c r="D12" s="225"/>
      <c r="E12" s="225"/>
      <c r="F12" s="225"/>
      <c r="G12" s="225"/>
      <c r="H12" s="225"/>
      <c r="I12" s="225"/>
      <c r="J12" s="227"/>
      <c r="K12" s="227"/>
      <c r="L12" s="227"/>
      <c r="M12" s="227"/>
      <c r="N12" s="227"/>
      <c r="O12" s="227"/>
      <c r="P12" s="226"/>
      <c r="Q12" s="226"/>
      <c r="R12" s="226"/>
      <c r="S12" s="226"/>
      <c r="T12" s="226"/>
      <c r="U12" s="226"/>
      <c r="V12" s="69"/>
      <c r="W12" s="207" t="str">
        <f>$BL12</f>
        <v>平成          年          月          日</v>
      </c>
      <c r="X12" s="207"/>
      <c r="Y12" s="207"/>
      <c r="Z12" s="207"/>
      <c r="AA12" s="207"/>
      <c r="AB12" s="207"/>
      <c r="AC12" s="207"/>
      <c r="AD12" s="207"/>
      <c r="AE12" s="207"/>
      <c r="AF12" s="207"/>
      <c r="AG12" s="207"/>
      <c r="AH12" s="70"/>
      <c r="AI12" s="79" t="s">
        <v>162</v>
      </c>
      <c r="AJ12" s="62"/>
      <c r="AK12" s="22"/>
      <c r="AM12" s="21"/>
      <c r="AN12" s="65" t="s">
        <v>166</v>
      </c>
      <c r="AO12" s="73"/>
      <c r="AP12" s="22"/>
      <c r="BF12" s="78">
        <f>IF($BH12&lt;&gt;0,MATCH($BH12,$BC$45:$BC$55,0)-1,0)</f>
        <v>0</v>
      </c>
      <c r="BG12" s="25" t="s">
        <v>154</v>
      </c>
      <c r="BH12" s="25">
        <f>IF($AO12&lt;&gt;0,YEAR($AO12),0)</f>
        <v>0</v>
      </c>
      <c r="BI12" s="25">
        <f>IF($BH12&lt;&gt;0,VLOOKUP($BB$56,$BB$45:$BD$55,3),0)</f>
        <v>0</v>
      </c>
      <c r="BJ12" s="25">
        <f>IF(AND($BH12&lt;&gt;0,MONTH($AO12)&lt;10),"  "&amp;MONTH($AO12),IF(AND($BH12&lt;&gt;0,MONTH($AO12)&gt;=10),MONTH($AO12),0))</f>
        <v>0</v>
      </c>
      <c r="BK12" s="25">
        <f>IF(AND($BH12&lt;&gt;0,DAY($AO12)&lt;10),"  "&amp;DAY($AO12),IF(AND($BH12&lt;&gt;0,DAY($AO12)&gt;=10),DAY($AO12),0))</f>
        <v>0</v>
      </c>
      <c r="BL12" s="25" t="str">
        <f t="shared" si="0"/>
        <v>平成          年          月          日</v>
      </c>
    </row>
    <row r="13" spans="2:64" ht="24" customHeight="1" x14ac:dyDescent="0.15">
      <c r="B13" s="21"/>
      <c r="C13" s="23"/>
      <c r="D13" s="225"/>
      <c r="E13" s="225"/>
      <c r="F13" s="225"/>
      <c r="G13" s="225"/>
      <c r="H13" s="225"/>
      <c r="I13" s="225"/>
      <c r="J13" s="227"/>
      <c r="K13" s="227"/>
      <c r="L13" s="227"/>
      <c r="M13" s="227"/>
      <c r="N13" s="227"/>
      <c r="O13" s="227"/>
      <c r="P13" s="226"/>
      <c r="Q13" s="226"/>
      <c r="R13" s="226"/>
      <c r="S13" s="226"/>
      <c r="T13" s="226"/>
      <c r="U13" s="226"/>
      <c r="V13" s="69"/>
      <c r="W13" s="207" t="str">
        <f t="shared" ref="W13:W37" si="1">$BL13</f>
        <v>平成          年          月          日</v>
      </c>
      <c r="X13" s="207"/>
      <c r="Y13" s="207"/>
      <c r="Z13" s="207"/>
      <c r="AA13" s="207"/>
      <c r="AB13" s="207"/>
      <c r="AC13" s="207"/>
      <c r="AD13" s="207"/>
      <c r="AE13" s="207"/>
      <c r="AF13" s="207"/>
      <c r="AG13" s="207"/>
      <c r="AH13" s="70"/>
      <c r="AI13" s="79" t="s">
        <v>162</v>
      </c>
      <c r="AJ13" s="62"/>
      <c r="AK13" s="22"/>
      <c r="AM13" s="21"/>
      <c r="AN13" s="65" t="s">
        <v>167</v>
      </c>
      <c r="AO13" s="73"/>
      <c r="AP13" s="22"/>
      <c r="BF13" s="78">
        <f t="shared" ref="BF13:BF37" si="2">IF($BH13&lt;&gt;0,MATCH($BH13,$BC$45:$BC$55,0)-1,0)</f>
        <v>0</v>
      </c>
      <c r="BG13" s="25" t="s">
        <v>154</v>
      </c>
      <c r="BH13" s="25">
        <f t="shared" ref="BH13:BH37" si="3">IF($AO13&lt;&gt;0,YEAR($AO13),0)</f>
        <v>0</v>
      </c>
      <c r="BI13" s="25">
        <f t="shared" ref="BI13:BI37" si="4">IF($BH13&lt;&gt;0,VLOOKUP($BB$56,$BB$45:$BD$55,3),0)</f>
        <v>0</v>
      </c>
      <c r="BJ13" s="25">
        <f t="shared" ref="BJ13:BJ37" si="5">IF(AND($BH13&lt;&gt;0,MONTH($AO13)&lt;10),"  "&amp;MONTH($AO13),IF(AND($BH13&lt;&gt;0,MONTH($AO13)&gt;=10),MONTH($AO13),0))</f>
        <v>0</v>
      </c>
      <c r="BK13" s="25">
        <f t="shared" ref="BK13:BK37" si="6">IF(AND($BH13&lt;&gt;0,DAY($AO13)&lt;10),"  "&amp;DAY($AO13),IF(AND($BH13&lt;&gt;0,DAY($AO13)&gt;=10),DAY($AO13),0))</f>
        <v>0</v>
      </c>
      <c r="BL13" s="25" t="str">
        <f t="shared" si="0"/>
        <v>平成          年          月          日</v>
      </c>
    </row>
    <row r="14" spans="2:64" ht="24" customHeight="1" x14ac:dyDescent="0.15">
      <c r="B14" s="21"/>
      <c r="C14" s="23"/>
      <c r="D14" s="225"/>
      <c r="E14" s="225"/>
      <c r="F14" s="225"/>
      <c r="G14" s="225"/>
      <c r="H14" s="225"/>
      <c r="I14" s="225"/>
      <c r="J14" s="227"/>
      <c r="K14" s="227"/>
      <c r="L14" s="227"/>
      <c r="M14" s="227"/>
      <c r="N14" s="227"/>
      <c r="O14" s="227"/>
      <c r="P14" s="226"/>
      <c r="Q14" s="226"/>
      <c r="R14" s="226"/>
      <c r="S14" s="226"/>
      <c r="T14" s="226"/>
      <c r="U14" s="226"/>
      <c r="V14" s="69"/>
      <c r="W14" s="207" t="str">
        <f t="shared" si="1"/>
        <v>平成          年          月          日</v>
      </c>
      <c r="X14" s="207"/>
      <c r="Y14" s="207"/>
      <c r="Z14" s="207"/>
      <c r="AA14" s="207"/>
      <c r="AB14" s="207"/>
      <c r="AC14" s="207"/>
      <c r="AD14" s="207"/>
      <c r="AE14" s="207"/>
      <c r="AF14" s="207"/>
      <c r="AG14" s="207"/>
      <c r="AH14" s="70"/>
      <c r="AI14" s="79" t="s">
        <v>162</v>
      </c>
      <c r="AJ14" s="62"/>
      <c r="AK14" s="22"/>
      <c r="AM14" s="21"/>
      <c r="AN14" s="65" t="s">
        <v>168</v>
      </c>
      <c r="AO14" s="73"/>
      <c r="AP14" s="22"/>
      <c r="BF14" s="78">
        <f t="shared" si="2"/>
        <v>0</v>
      </c>
      <c r="BG14" s="25" t="s">
        <v>154</v>
      </c>
      <c r="BH14" s="25">
        <f t="shared" si="3"/>
        <v>0</v>
      </c>
      <c r="BI14" s="25">
        <f t="shared" si="4"/>
        <v>0</v>
      </c>
      <c r="BJ14" s="25">
        <f t="shared" si="5"/>
        <v>0</v>
      </c>
      <c r="BK14" s="25">
        <f t="shared" si="6"/>
        <v>0</v>
      </c>
      <c r="BL14" s="25" t="str">
        <f t="shared" si="0"/>
        <v>平成          年          月          日</v>
      </c>
    </row>
    <row r="15" spans="2:64" ht="24" customHeight="1" x14ac:dyDescent="0.15">
      <c r="B15" s="21"/>
      <c r="C15" s="23"/>
      <c r="D15" s="225"/>
      <c r="E15" s="225"/>
      <c r="F15" s="225"/>
      <c r="G15" s="225"/>
      <c r="H15" s="225"/>
      <c r="I15" s="225"/>
      <c r="J15" s="227"/>
      <c r="K15" s="227"/>
      <c r="L15" s="227"/>
      <c r="M15" s="227"/>
      <c r="N15" s="227"/>
      <c r="O15" s="227"/>
      <c r="P15" s="226"/>
      <c r="Q15" s="226"/>
      <c r="R15" s="226"/>
      <c r="S15" s="226"/>
      <c r="T15" s="226"/>
      <c r="U15" s="226"/>
      <c r="V15" s="69"/>
      <c r="W15" s="207" t="str">
        <f t="shared" si="1"/>
        <v>平成          年          月          日</v>
      </c>
      <c r="X15" s="207"/>
      <c r="Y15" s="207"/>
      <c r="Z15" s="207"/>
      <c r="AA15" s="207"/>
      <c r="AB15" s="207"/>
      <c r="AC15" s="207"/>
      <c r="AD15" s="207"/>
      <c r="AE15" s="207"/>
      <c r="AF15" s="207"/>
      <c r="AG15" s="207"/>
      <c r="AH15" s="70"/>
      <c r="AI15" s="79" t="s">
        <v>162</v>
      </c>
      <c r="AJ15" s="62"/>
      <c r="AK15" s="22"/>
      <c r="AM15" s="21"/>
      <c r="AN15" s="65" t="s">
        <v>169</v>
      </c>
      <c r="AO15" s="73"/>
      <c r="AP15" s="22"/>
      <c r="BF15" s="78">
        <f t="shared" si="2"/>
        <v>0</v>
      </c>
      <c r="BG15" s="25" t="s">
        <v>154</v>
      </c>
      <c r="BH15" s="25">
        <f t="shared" si="3"/>
        <v>0</v>
      </c>
      <c r="BI15" s="25">
        <f t="shared" si="4"/>
        <v>0</v>
      </c>
      <c r="BJ15" s="25">
        <f t="shared" si="5"/>
        <v>0</v>
      </c>
      <c r="BK15" s="25">
        <f t="shared" si="6"/>
        <v>0</v>
      </c>
      <c r="BL15" s="25" t="str">
        <f t="shared" si="0"/>
        <v>平成          年          月          日</v>
      </c>
    </row>
    <row r="16" spans="2:64" ht="24" customHeight="1" x14ac:dyDescent="0.15">
      <c r="B16" s="21"/>
      <c r="C16" s="23"/>
      <c r="D16" s="225"/>
      <c r="E16" s="225"/>
      <c r="F16" s="225"/>
      <c r="G16" s="225"/>
      <c r="H16" s="225"/>
      <c r="I16" s="225"/>
      <c r="J16" s="227"/>
      <c r="K16" s="227"/>
      <c r="L16" s="227"/>
      <c r="M16" s="227"/>
      <c r="N16" s="227"/>
      <c r="O16" s="227"/>
      <c r="P16" s="226"/>
      <c r="Q16" s="226"/>
      <c r="R16" s="226"/>
      <c r="S16" s="226"/>
      <c r="T16" s="226"/>
      <c r="U16" s="226"/>
      <c r="V16" s="69"/>
      <c r="W16" s="207" t="str">
        <f t="shared" si="1"/>
        <v>平成          年          月          日</v>
      </c>
      <c r="X16" s="207"/>
      <c r="Y16" s="207"/>
      <c r="Z16" s="207"/>
      <c r="AA16" s="207"/>
      <c r="AB16" s="207"/>
      <c r="AC16" s="207"/>
      <c r="AD16" s="207"/>
      <c r="AE16" s="207"/>
      <c r="AF16" s="207"/>
      <c r="AG16" s="207"/>
      <c r="AH16" s="70"/>
      <c r="AI16" s="79" t="s">
        <v>162</v>
      </c>
      <c r="AJ16" s="62"/>
      <c r="AK16" s="22"/>
      <c r="AM16" s="21"/>
      <c r="AN16" s="65" t="s">
        <v>170</v>
      </c>
      <c r="AO16" s="73"/>
      <c r="AP16" s="22"/>
      <c r="BF16" s="78">
        <f t="shared" si="2"/>
        <v>0</v>
      </c>
      <c r="BG16" s="25" t="s">
        <v>154</v>
      </c>
      <c r="BH16" s="25">
        <f t="shared" si="3"/>
        <v>0</v>
      </c>
      <c r="BI16" s="25">
        <f t="shared" si="4"/>
        <v>0</v>
      </c>
      <c r="BJ16" s="25">
        <f t="shared" si="5"/>
        <v>0</v>
      </c>
      <c r="BK16" s="25">
        <f t="shared" si="6"/>
        <v>0</v>
      </c>
      <c r="BL16" s="25" t="str">
        <f t="shared" si="0"/>
        <v>平成          年          月          日</v>
      </c>
    </row>
    <row r="17" spans="2:64" ht="24" customHeight="1" x14ac:dyDescent="0.15">
      <c r="B17" s="21"/>
      <c r="C17" s="23"/>
      <c r="D17" s="225"/>
      <c r="E17" s="225"/>
      <c r="F17" s="225"/>
      <c r="G17" s="225"/>
      <c r="H17" s="225"/>
      <c r="I17" s="225"/>
      <c r="J17" s="227"/>
      <c r="K17" s="227"/>
      <c r="L17" s="227"/>
      <c r="M17" s="227"/>
      <c r="N17" s="227"/>
      <c r="O17" s="227"/>
      <c r="P17" s="226"/>
      <c r="Q17" s="226"/>
      <c r="R17" s="226"/>
      <c r="S17" s="226"/>
      <c r="T17" s="226"/>
      <c r="U17" s="226"/>
      <c r="V17" s="69"/>
      <c r="W17" s="207" t="str">
        <f t="shared" si="1"/>
        <v>平成          年          月          日</v>
      </c>
      <c r="X17" s="207"/>
      <c r="Y17" s="207"/>
      <c r="Z17" s="207"/>
      <c r="AA17" s="207"/>
      <c r="AB17" s="207"/>
      <c r="AC17" s="207"/>
      <c r="AD17" s="207"/>
      <c r="AE17" s="207"/>
      <c r="AF17" s="207"/>
      <c r="AG17" s="207"/>
      <c r="AH17" s="70"/>
      <c r="AI17" s="79" t="s">
        <v>162</v>
      </c>
      <c r="AJ17" s="62"/>
      <c r="AK17" s="22"/>
      <c r="AM17" s="21"/>
      <c r="AN17" s="65" t="s">
        <v>171</v>
      </c>
      <c r="AO17" s="73"/>
      <c r="AP17" s="22"/>
      <c r="BF17" s="78">
        <f t="shared" si="2"/>
        <v>0</v>
      </c>
      <c r="BG17" s="25" t="s">
        <v>154</v>
      </c>
      <c r="BH17" s="25">
        <f t="shared" si="3"/>
        <v>0</v>
      </c>
      <c r="BI17" s="25">
        <f t="shared" si="4"/>
        <v>0</v>
      </c>
      <c r="BJ17" s="25">
        <f t="shared" si="5"/>
        <v>0</v>
      </c>
      <c r="BK17" s="25">
        <f t="shared" si="6"/>
        <v>0</v>
      </c>
      <c r="BL17" s="25" t="str">
        <f t="shared" si="0"/>
        <v>平成          年          月          日</v>
      </c>
    </row>
    <row r="18" spans="2:64" ht="24" customHeight="1" x14ac:dyDescent="0.15">
      <c r="B18" s="21"/>
      <c r="C18" s="23"/>
      <c r="D18" s="225"/>
      <c r="E18" s="225"/>
      <c r="F18" s="225"/>
      <c r="G18" s="225"/>
      <c r="H18" s="225"/>
      <c r="I18" s="225"/>
      <c r="J18" s="227"/>
      <c r="K18" s="227"/>
      <c r="L18" s="227"/>
      <c r="M18" s="227"/>
      <c r="N18" s="227"/>
      <c r="O18" s="227"/>
      <c r="P18" s="226"/>
      <c r="Q18" s="226"/>
      <c r="R18" s="226"/>
      <c r="S18" s="226"/>
      <c r="T18" s="226"/>
      <c r="U18" s="226"/>
      <c r="V18" s="69"/>
      <c r="W18" s="207" t="str">
        <f t="shared" si="1"/>
        <v>平成          年          月          日</v>
      </c>
      <c r="X18" s="207"/>
      <c r="Y18" s="207"/>
      <c r="Z18" s="207"/>
      <c r="AA18" s="207"/>
      <c r="AB18" s="207"/>
      <c r="AC18" s="207"/>
      <c r="AD18" s="207"/>
      <c r="AE18" s="207"/>
      <c r="AF18" s="207"/>
      <c r="AG18" s="207"/>
      <c r="AH18" s="70"/>
      <c r="AI18" s="79" t="s">
        <v>162</v>
      </c>
      <c r="AJ18" s="62"/>
      <c r="AK18" s="22"/>
      <c r="AM18" s="21"/>
      <c r="AN18" s="65" t="s">
        <v>172</v>
      </c>
      <c r="AO18" s="73"/>
      <c r="AP18" s="22"/>
      <c r="BF18" s="78">
        <f t="shared" si="2"/>
        <v>0</v>
      </c>
      <c r="BG18" s="25" t="s">
        <v>154</v>
      </c>
      <c r="BH18" s="25">
        <f t="shared" si="3"/>
        <v>0</v>
      </c>
      <c r="BI18" s="25">
        <f t="shared" si="4"/>
        <v>0</v>
      </c>
      <c r="BJ18" s="25">
        <f t="shared" si="5"/>
        <v>0</v>
      </c>
      <c r="BK18" s="25">
        <f t="shared" si="6"/>
        <v>0</v>
      </c>
      <c r="BL18" s="25" t="str">
        <f t="shared" si="0"/>
        <v>平成          年          月          日</v>
      </c>
    </row>
    <row r="19" spans="2:64" ht="24" customHeight="1" x14ac:dyDescent="0.15">
      <c r="B19" s="21"/>
      <c r="C19" s="23"/>
      <c r="D19" s="225"/>
      <c r="E19" s="225"/>
      <c r="F19" s="225"/>
      <c r="G19" s="225"/>
      <c r="H19" s="225"/>
      <c r="I19" s="225"/>
      <c r="J19" s="227"/>
      <c r="K19" s="227"/>
      <c r="L19" s="227"/>
      <c r="M19" s="227"/>
      <c r="N19" s="227"/>
      <c r="O19" s="227"/>
      <c r="P19" s="226"/>
      <c r="Q19" s="226"/>
      <c r="R19" s="226"/>
      <c r="S19" s="226"/>
      <c r="T19" s="226"/>
      <c r="U19" s="226"/>
      <c r="V19" s="69"/>
      <c r="W19" s="207" t="str">
        <f t="shared" si="1"/>
        <v>平成          年          月          日</v>
      </c>
      <c r="X19" s="207"/>
      <c r="Y19" s="207"/>
      <c r="Z19" s="207"/>
      <c r="AA19" s="207"/>
      <c r="AB19" s="207"/>
      <c r="AC19" s="207"/>
      <c r="AD19" s="207"/>
      <c r="AE19" s="207"/>
      <c r="AF19" s="207"/>
      <c r="AG19" s="207"/>
      <c r="AH19" s="70"/>
      <c r="AI19" s="79" t="s">
        <v>162</v>
      </c>
      <c r="AJ19" s="62"/>
      <c r="AK19" s="22"/>
      <c r="AM19" s="21"/>
      <c r="AN19" s="65" t="s">
        <v>173</v>
      </c>
      <c r="AO19" s="73"/>
      <c r="AP19" s="22"/>
      <c r="BF19" s="78">
        <f t="shared" si="2"/>
        <v>0</v>
      </c>
      <c r="BG19" s="25" t="s">
        <v>154</v>
      </c>
      <c r="BH19" s="25">
        <f t="shared" si="3"/>
        <v>0</v>
      </c>
      <c r="BI19" s="25">
        <f t="shared" si="4"/>
        <v>0</v>
      </c>
      <c r="BJ19" s="25">
        <f t="shared" si="5"/>
        <v>0</v>
      </c>
      <c r="BK19" s="25">
        <f t="shared" si="6"/>
        <v>0</v>
      </c>
      <c r="BL19" s="25" t="str">
        <f t="shared" si="0"/>
        <v>平成          年          月          日</v>
      </c>
    </row>
    <row r="20" spans="2:64" ht="24" customHeight="1" x14ac:dyDescent="0.15">
      <c r="B20" s="21"/>
      <c r="C20" s="23"/>
      <c r="D20" s="225"/>
      <c r="E20" s="225"/>
      <c r="F20" s="225"/>
      <c r="G20" s="225"/>
      <c r="H20" s="225"/>
      <c r="I20" s="225"/>
      <c r="J20" s="227"/>
      <c r="K20" s="227"/>
      <c r="L20" s="227"/>
      <c r="M20" s="227"/>
      <c r="N20" s="227"/>
      <c r="O20" s="227"/>
      <c r="P20" s="226"/>
      <c r="Q20" s="226"/>
      <c r="R20" s="226"/>
      <c r="S20" s="226"/>
      <c r="T20" s="226"/>
      <c r="U20" s="226"/>
      <c r="V20" s="69"/>
      <c r="W20" s="207" t="str">
        <f t="shared" si="1"/>
        <v>平成          年          月          日</v>
      </c>
      <c r="X20" s="207"/>
      <c r="Y20" s="207"/>
      <c r="Z20" s="207"/>
      <c r="AA20" s="207"/>
      <c r="AB20" s="207"/>
      <c r="AC20" s="207"/>
      <c r="AD20" s="207"/>
      <c r="AE20" s="207"/>
      <c r="AF20" s="207"/>
      <c r="AG20" s="207"/>
      <c r="AH20" s="70"/>
      <c r="AI20" s="79" t="s">
        <v>162</v>
      </c>
      <c r="AJ20" s="62"/>
      <c r="AK20" s="22"/>
      <c r="AM20" s="21"/>
      <c r="AN20" s="65" t="s">
        <v>174</v>
      </c>
      <c r="AO20" s="73"/>
      <c r="AP20" s="22"/>
      <c r="BF20" s="78">
        <f t="shared" si="2"/>
        <v>0</v>
      </c>
      <c r="BG20" s="25" t="s">
        <v>154</v>
      </c>
      <c r="BH20" s="25">
        <f t="shared" si="3"/>
        <v>0</v>
      </c>
      <c r="BI20" s="25">
        <f t="shared" si="4"/>
        <v>0</v>
      </c>
      <c r="BJ20" s="25">
        <f t="shared" si="5"/>
        <v>0</v>
      </c>
      <c r="BK20" s="25">
        <f t="shared" si="6"/>
        <v>0</v>
      </c>
      <c r="BL20" s="25" t="str">
        <f t="shared" si="0"/>
        <v>平成          年          月          日</v>
      </c>
    </row>
    <row r="21" spans="2:64" ht="24" customHeight="1" x14ac:dyDescent="0.15">
      <c r="B21" s="21"/>
      <c r="C21" s="23"/>
      <c r="D21" s="225"/>
      <c r="E21" s="225"/>
      <c r="F21" s="225"/>
      <c r="G21" s="225"/>
      <c r="H21" s="225"/>
      <c r="I21" s="225"/>
      <c r="J21" s="227"/>
      <c r="K21" s="227"/>
      <c r="L21" s="227"/>
      <c r="M21" s="227"/>
      <c r="N21" s="227"/>
      <c r="O21" s="227"/>
      <c r="P21" s="226"/>
      <c r="Q21" s="226"/>
      <c r="R21" s="226"/>
      <c r="S21" s="226"/>
      <c r="T21" s="226"/>
      <c r="U21" s="226"/>
      <c r="V21" s="69"/>
      <c r="W21" s="207" t="str">
        <f t="shared" si="1"/>
        <v>平成          年          月          日</v>
      </c>
      <c r="X21" s="207"/>
      <c r="Y21" s="207"/>
      <c r="Z21" s="207"/>
      <c r="AA21" s="207"/>
      <c r="AB21" s="207"/>
      <c r="AC21" s="207"/>
      <c r="AD21" s="207"/>
      <c r="AE21" s="207"/>
      <c r="AF21" s="207"/>
      <c r="AG21" s="207"/>
      <c r="AH21" s="70"/>
      <c r="AI21" s="79" t="s">
        <v>162</v>
      </c>
      <c r="AJ21" s="62"/>
      <c r="AK21" s="22"/>
      <c r="AM21" s="21"/>
      <c r="AN21" s="65" t="s">
        <v>175</v>
      </c>
      <c r="AO21" s="73"/>
      <c r="AP21" s="22"/>
      <c r="BF21" s="78">
        <f t="shared" si="2"/>
        <v>0</v>
      </c>
      <c r="BG21" s="25" t="s">
        <v>154</v>
      </c>
      <c r="BH21" s="25">
        <f t="shared" si="3"/>
        <v>0</v>
      </c>
      <c r="BI21" s="25">
        <f t="shared" si="4"/>
        <v>0</v>
      </c>
      <c r="BJ21" s="25">
        <f t="shared" si="5"/>
        <v>0</v>
      </c>
      <c r="BK21" s="25">
        <f t="shared" si="6"/>
        <v>0</v>
      </c>
      <c r="BL21" s="25" t="str">
        <f t="shared" si="0"/>
        <v>平成          年          月          日</v>
      </c>
    </row>
    <row r="22" spans="2:64" ht="24" customHeight="1" x14ac:dyDescent="0.15">
      <c r="B22" s="21"/>
      <c r="C22" s="23"/>
      <c r="D22" s="225"/>
      <c r="E22" s="225"/>
      <c r="F22" s="225"/>
      <c r="G22" s="225"/>
      <c r="H22" s="225"/>
      <c r="I22" s="225"/>
      <c r="J22" s="227"/>
      <c r="K22" s="227"/>
      <c r="L22" s="227"/>
      <c r="M22" s="227"/>
      <c r="N22" s="227"/>
      <c r="O22" s="227"/>
      <c r="P22" s="226"/>
      <c r="Q22" s="226"/>
      <c r="R22" s="226"/>
      <c r="S22" s="226"/>
      <c r="T22" s="226"/>
      <c r="U22" s="226"/>
      <c r="V22" s="69"/>
      <c r="W22" s="207" t="str">
        <f t="shared" si="1"/>
        <v>平成          年          月          日</v>
      </c>
      <c r="X22" s="207"/>
      <c r="Y22" s="207"/>
      <c r="Z22" s="207"/>
      <c r="AA22" s="207"/>
      <c r="AB22" s="207"/>
      <c r="AC22" s="207"/>
      <c r="AD22" s="207"/>
      <c r="AE22" s="207"/>
      <c r="AF22" s="207"/>
      <c r="AG22" s="207"/>
      <c r="AH22" s="70"/>
      <c r="AI22" s="79" t="s">
        <v>162</v>
      </c>
      <c r="AJ22" s="62"/>
      <c r="AK22" s="22"/>
      <c r="AM22" s="21"/>
      <c r="AN22" s="65" t="s">
        <v>176</v>
      </c>
      <c r="AO22" s="73"/>
      <c r="AP22" s="22"/>
      <c r="BF22" s="78">
        <f t="shared" si="2"/>
        <v>0</v>
      </c>
      <c r="BG22" s="25" t="s">
        <v>154</v>
      </c>
      <c r="BH22" s="25">
        <f t="shared" si="3"/>
        <v>0</v>
      </c>
      <c r="BI22" s="25">
        <f t="shared" si="4"/>
        <v>0</v>
      </c>
      <c r="BJ22" s="25">
        <f t="shared" si="5"/>
        <v>0</v>
      </c>
      <c r="BK22" s="25">
        <f t="shared" si="6"/>
        <v>0</v>
      </c>
      <c r="BL22" s="25" t="str">
        <f t="shared" si="0"/>
        <v>平成          年          月          日</v>
      </c>
    </row>
    <row r="23" spans="2:64" ht="24" customHeight="1" x14ac:dyDescent="0.15">
      <c r="B23" s="21"/>
      <c r="C23" s="23"/>
      <c r="D23" s="225"/>
      <c r="E23" s="225"/>
      <c r="F23" s="225"/>
      <c r="G23" s="225"/>
      <c r="H23" s="225"/>
      <c r="I23" s="225"/>
      <c r="J23" s="227"/>
      <c r="K23" s="227"/>
      <c r="L23" s="227"/>
      <c r="M23" s="227"/>
      <c r="N23" s="227"/>
      <c r="O23" s="227"/>
      <c r="P23" s="226"/>
      <c r="Q23" s="226"/>
      <c r="R23" s="226"/>
      <c r="S23" s="226"/>
      <c r="T23" s="226"/>
      <c r="U23" s="226"/>
      <c r="V23" s="69"/>
      <c r="W23" s="207" t="str">
        <f t="shared" si="1"/>
        <v>平成          年          月          日</v>
      </c>
      <c r="X23" s="207"/>
      <c r="Y23" s="207"/>
      <c r="Z23" s="207"/>
      <c r="AA23" s="207"/>
      <c r="AB23" s="207"/>
      <c r="AC23" s="207"/>
      <c r="AD23" s="207"/>
      <c r="AE23" s="207"/>
      <c r="AF23" s="207"/>
      <c r="AG23" s="207"/>
      <c r="AH23" s="70"/>
      <c r="AI23" s="79" t="s">
        <v>162</v>
      </c>
      <c r="AJ23" s="62"/>
      <c r="AK23" s="22"/>
      <c r="AM23" s="21"/>
      <c r="AN23" s="65" t="s">
        <v>177</v>
      </c>
      <c r="AO23" s="73"/>
      <c r="AP23" s="22"/>
      <c r="BF23" s="78">
        <f t="shared" si="2"/>
        <v>0</v>
      </c>
      <c r="BG23" s="25" t="s">
        <v>154</v>
      </c>
      <c r="BH23" s="25">
        <f t="shared" si="3"/>
        <v>0</v>
      </c>
      <c r="BI23" s="25">
        <f t="shared" si="4"/>
        <v>0</v>
      </c>
      <c r="BJ23" s="25">
        <f t="shared" si="5"/>
        <v>0</v>
      </c>
      <c r="BK23" s="25">
        <f t="shared" si="6"/>
        <v>0</v>
      </c>
      <c r="BL23" s="25" t="str">
        <f t="shared" si="0"/>
        <v>平成          年          月          日</v>
      </c>
    </row>
    <row r="24" spans="2:64" ht="24" customHeight="1" x14ac:dyDescent="0.15">
      <c r="B24" s="21"/>
      <c r="C24" s="23"/>
      <c r="D24" s="225"/>
      <c r="E24" s="225"/>
      <c r="F24" s="225"/>
      <c r="G24" s="225"/>
      <c r="H24" s="225"/>
      <c r="I24" s="225"/>
      <c r="J24" s="227"/>
      <c r="K24" s="227"/>
      <c r="L24" s="227"/>
      <c r="M24" s="227"/>
      <c r="N24" s="227"/>
      <c r="O24" s="227"/>
      <c r="P24" s="226"/>
      <c r="Q24" s="226"/>
      <c r="R24" s="226"/>
      <c r="S24" s="226"/>
      <c r="T24" s="226"/>
      <c r="U24" s="226"/>
      <c r="V24" s="69"/>
      <c r="W24" s="207" t="str">
        <f t="shared" si="1"/>
        <v>平成          年          月          日</v>
      </c>
      <c r="X24" s="207"/>
      <c r="Y24" s="207"/>
      <c r="Z24" s="207"/>
      <c r="AA24" s="207"/>
      <c r="AB24" s="207"/>
      <c r="AC24" s="207"/>
      <c r="AD24" s="207"/>
      <c r="AE24" s="207"/>
      <c r="AF24" s="207"/>
      <c r="AG24" s="207"/>
      <c r="AH24" s="70"/>
      <c r="AI24" s="79" t="s">
        <v>162</v>
      </c>
      <c r="AJ24" s="62"/>
      <c r="AK24" s="22"/>
      <c r="AM24" s="21"/>
      <c r="AN24" s="65" t="s">
        <v>178</v>
      </c>
      <c r="AO24" s="73"/>
      <c r="AP24" s="22"/>
      <c r="BF24" s="78">
        <f t="shared" si="2"/>
        <v>0</v>
      </c>
      <c r="BG24" s="25" t="s">
        <v>154</v>
      </c>
      <c r="BH24" s="25">
        <f t="shared" si="3"/>
        <v>0</v>
      </c>
      <c r="BI24" s="25">
        <f t="shared" si="4"/>
        <v>0</v>
      </c>
      <c r="BJ24" s="25">
        <f t="shared" si="5"/>
        <v>0</v>
      </c>
      <c r="BK24" s="25">
        <f t="shared" si="6"/>
        <v>0</v>
      </c>
      <c r="BL24" s="25" t="str">
        <f t="shared" si="0"/>
        <v>平成          年          月          日</v>
      </c>
    </row>
    <row r="25" spans="2:64" ht="24" customHeight="1" x14ac:dyDescent="0.15">
      <c r="B25" s="21"/>
      <c r="C25" s="23"/>
      <c r="D25" s="225"/>
      <c r="E25" s="225"/>
      <c r="F25" s="225"/>
      <c r="G25" s="225"/>
      <c r="H25" s="225"/>
      <c r="I25" s="225"/>
      <c r="J25" s="227"/>
      <c r="K25" s="227"/>
      <c r="L25" s="227"/>
      <c r="M25" s="227"/>
      <c r="N25" s="227"/>
      <c r="O25" s="227"/>
      <c r="P25" s="226"/>
      <c r="Q25" s="226"/>
      <c r="R25" s="226"/>
      <c r="S25" s="226"/>
      <c r="T25" s="226"/>
      <c r="U25" s="226"/>
      <c r="V25" s="69"/>
      <c r="W25" s="207" t="str">
        <f t="shared" si="1"/>
        <v>平成          年          月          日</v>
      </c>
      <c r="X25" s="207"/>
      <c r="Y25" s="207"/>
      <c r="Z25" s="207"/>
      <c r="AA25" s="207"/>
      <c r="AB25" s="207"/>
      <c r="AC25" s="207"/>
      <c r="AD25" s="207"/>
      <c r="AE25" s="207"/>
      <c r="AF25" s="207"/>
      <c r="AG25" s="207"/>
      <c r="AH25" s="70"/>
      <c r="AI25" s="79" t="s">
        <v>162</v>
      </c>
      <c r="AJ25" s="62"/>
      <c r="AK25" s="22"/>
      <c r="AM25" s="21"/>
      <c r="AN25" s="65" t="s">
        <v>179</v>
      </c>
      <c r="AO25" s="73"/>
      <c r="AP25" s="22"/>
      <c r="BF25" s="78">
        <f t="shared" si="2"/>
        <v>0</v>
      </c>
      <c r="BG25" s="25" t="s">
        <v>154</v>
      </c>
      <c r="BH25" s="25">
        <f t="shared" si="3"/>
        <v>0</v>
      </c>
      <c r="BI25" s="25">
        <f t="shared" si="4"/>
        <v>0</v>
      </c>
      <c r="BJ25" s="25">
        <f t="shared" si="5"/>
        <v>0</v>
      </c>
      <c r="BK25" s="25">
        <f t="shared" si="6"/>
        <v>0</v>
      </c>
      <c r="BL25" s="25" t="str">
        <f t="shared" si="0"/>
        <v>平成          年          月          日</v>
      </c>
    </row>
    <row r="26" spans="2:64" ht="24" customHeight="1" x14ac:dyDescent="0.15">
      <c r="B26" s="21"/>
      <c r="C26" s="23"/>
      <c r="D26" s="225"/>
      <c r="E26" s="225"/>
      <c r="F26" s="225"/>
      <c r="G26" s="225"/>
      <c r="H26" s="225"/>
      <c r="I26" s="225"/>
      <c r="J26" s="227"/>
      <c r="K26" s="227"/>
      <c r="L26" s="227"/>
      <c r="M26" s="227"/>
      <c r="N26" s="227"/>
      <c r="O26" s="227"/>
      <c r="P26" s="226"/>
      <c r="Q26" s="226"/>
      <c r="R26" s="226"/>
      <c r="S26" s="226"/>
      <c r="T26" s="226"/>
      <c r="U26" s="226"/>
      <c r="V26" s="69"/>
      <c r="W26" s="207" t="str">
        <f t="shared" si="1"/>
        <v>平成          年          月          日</v>
      </c>
      <c r="X26" s="207"/>
      <c r="Y26" s="207"/>
      <c r="Z26" s="207"/>
      <c r="AA26" s="207"/>
      <c r="AB26" s="207"/>
      <c r="AC26" s="207"/>
      <c r="AD26" s="207"/>
      <c r="AE26" s="207"/>
      <c r="AF26" s="207"/>
      <c r="AG26" s="207"/>
      <c r="AH26" s="70"/>
      <c r="AI26" s="79" t="s">
        <v>162</v>
      </c>
      <c r="AJ26" s="62"/>
      <c r="AK26" s="22"/>
      <c r="AM26" s="21"/>
      <c r="AN26" s="65" t="s">
        <v>180</v>
      </c>
      <c r="AO26" s="73"/>
      <c r="AP26" s="22"/>
      <c r="BF26" s="78">
        <f t="shared" si="2"/>
        <v>0</v>
      </c>
      <c r="BG26" s="25" t="s">
        <v>154</v>
      </c>
      <c r="BH26" s="25">
        <f t="shared" si="3"/>
        <v>0</v>
      </c>
      <c r="BI26" s="25">
        <f t="shared" si="4"/>
        <v>0</v>
      </c>
      <c r="BJ26" s="25">
        <f t="shared" si="5"/>
        <v>0</v>
      </c>
      <c r="BK26" s="25">
        <f t="shared" si="6"/>
        <v>0</v>
      </c>
      <c r="BL26" s="25" t="str">
        <f t="shared" si="0"/>
        <v>平成          年          月          日</v>
      </c>
    </row>
    <row r="27" spans="2:64" ht="24" customHeight="1" x14ac:dyDescent="0.15">
      <c r="B27" s="21"/>
      <c r="C27" s="23"/>
      <c r="D27" s="225"/>
      <c r="E27" s="225"/>
      <c r="F27" s="225"/>
      <c r="G27" s="225"/>
      <c r="H27" s="225"/>
      <c r="I27" s="225"/>
      <c r="J27" s="227"/>
      <c r="K27" s="227"/>
      <c r="L27" s="227"/>
      <c r="M27" s="227"/>
      <c r="N27" s="227"/>
      <c r="O27" s="227"/>
      <c r="P27" s="226"/>
      <c r="Q27" s="226"/>
      <c r="R27" s="226"/>
      <c r="S27" s="226"/>
      <c r="T27" s="226"/>
      <c r="U27" s="226"/>
      <c r="V27" s="69"/>
      <c r="W27" s="207" t="str">
        <f t="shared" si="1"/>
        <v>平成          年          月          日</v>
      </c>
      <c r="X27" s="207"/>
      <c r="Y27" s="207"/>
      <c r="Z27" s="207"/>
      <c r="AA27" s="207"/>
      <c r="AB27" s="207"/>
      <c r="AC27" s="207"/>
      <c r="AD27" s="207"/>
      <c r="AE27" s="207"/>
      <c r="AF27" s="207"/>
      <c r="AG27" s="207"/>
      <c r="AH27" s="70"/>
      <c r="AI27" s="79" t="s">
        <v>162</v>
      </c>
      <c r="AJ27" s="62"/>
      <c r="AK27" s="22"/>
      <c r="AM27" s="21"/>
      <c r="AN27" s="65" t="s">
        <v>181</v>
      </c>
      <c r="AO27" s="73"/>
      <c r="AP27" s="22"/>
      <c r="BF27" s="78">
        <f t="shared" si="2"/>
        <v>0</v>
      </c>
      <c r="BG27" s="25" t="s">
        <v>154</v>
      </c>
      <c r="BH27" s="25">
        <f t="shared" si="3"/>
        <v>0</v>
      </c>
      <c r="BI27" s="25">
        <f t="shared" si="4"/>
        <v>0</v>
      </c>
      <c r="BJ27" s="25">
        <f t="shared" si="5"/>
        <v>0</v>
      </c>
      <c r="BK27" s="25">
        <f t="shared" si="6"/>
        <v>0</v>
      </c>
      <c r="BL27" s="25" t="str">
        <f t="shared" si="0"/>
        <v>平成          年          月          日</v>
      </c>
    </row>
    <row r="28" spans="2:64" ht="24" customHeight="1" x14ac:dyDescent="0.15">
      <c r="B28" s="21"/>
      <c r="C28" s="23"/>
      <c r="D28" s="225"/>
      <c r="E28" s="225"/>
      <c r="F28" s="225"/>
      <c r="G28" s="225"/>
      <c r="H28" s="225"/>
      <c r="I28" s="225"/>
      <c r="J28" s="227"/>
      <c r="K28" s="227"/>
      <c r="L28" s="227"/>
      <c r="M28" s="227"/>
      <c r="N28" s="227"/>
      <c r="O28" s="227"/>
      <c r="P28" s="226"/>
      <c r="Q28" s="226"/>
      <c r="R28" s="226"/>
      <c r="S28" s="226"/>
      <c r="T28" s="226"/>
      <c r="U28" s="226"/>
      <c r="V28" s="69"/>
      <c r="W28" s="207" t="str">
        <f t="shared" si="1"/>
        <v>平成          年          月          日</v>
      </c>
      <c r="X28" s="207"/>
      <c r="Y28" s="207"/>
      <c r="Z28" s="207"/>
      <c r="AA28" s="207"/>
      <c r="AB28" s="207"/>
      <c r="AC28" s="207"/>
      <c r="AD28" s="207"/>
      <c r="AE28" s="207"/>
      <c r="AF28" s="207"/>
      <c r="AG28" s="207"/>
      <c r="AH28" s="70"/>
      <c r="AI28" s="79" t="s">
        <v>162</v>
      </c>
      <c r="AJ28" s="62"/>
      <c r="AK28" s="22"/>
      <c r="AM28" s="21"/>
      <c r="AN28" s="65" t="s">
        <v>182</v>
      </c>
      <c r="AO28" s="73"/>
      <c r="AP28" s="22"/>
      <c r="BF28" s="78">
        <f t="shared" si="2"/>
        <v>0</v>
      </c>
      <c r="BG28" s="25" t="s">
        <v>154</v>
      </c>
      <c r="BH28" s="25">
        <f t="shared" si="3"/>
        <v>0</v>
      </c>
      <c r="BI28" s="25">
        <f t="shared" si="4"/>
        <v>0</v>
      </c>
      <c r="BJ28" s="25">
        <f t="shared" si="5"/>
        <v>0</v>
      </c>
      <c r="BK28" s="25">
        <f t="shared" si="6"/>
        <v>0</v>
      </c>
      <c r="BL28" s="25" t="str">
        <f t="shared" si="0"/>
        <v>平成          年          月          日</v>
      </c>
    </row>
    <row r="29" spans="2:64" ht="24" customHeight="1" x14ac:dyDescent="0.15">
      <c r="B29" s="21"/>
      <c r="C29" s="23"/>
      <c r="D29" s="225"/>
      <c r="E29" s="225"/>
      <c r="F29" s="225"/>
      <c r="G29" s="225"/>
      <c r="H29" s="225"/>
      <c r="I29" s="225"/>
      <c r="J29" s="227"/>
      <c r="K29" s="227"/>
      <c r="L29" s="227"/>
      <c r="M29" s="227"/>
      <c r="N29" s="227"/>
      <c r="O29" s="227"/>
      <c r="P29" s="226"/>
      <c r="Q29" s="226"/>
      <c r="R29" s="226"/>
      <c r="S29" s="226"/>
      <c r="T29" s="226"/>
      <c r="U29" s="226"/>
      <c r="V29" s="69"/>
      <c r="W29" s="207" t="str">
        <f t="shared" si="1"/>
        <v>平成          年          月          日</v>
      </c>
      <c r="X29" s="207"/>
      <c r="Y29" s="207"/>
      <c r="Z29" s="207"/>
      <c r="AA29" s="207"/>
      <c r="AB29" s="207"/>
      <c r="AC29" s="207"/>
      <c r="AD29" s="207"/>
      <c r="AE29" s="207"/>
      <c r="AF29" s="207"/>
      <c r="AG29" s="207"/>
      <c r="AH29" s="70"/>
      <c r="AI29" s="79" t="s">
        <v>162</v>
      </c>
      <c r="AJ29" s="62"/>
      <c r="AK29" s="22"/>
      <c r="AM29" s="21"/>
      <c r="AN29" s="65" t="s">
        <v>183</v>
      </c>
      <c r="AO29" s="73"/>
      <c r="AP29" s="22"/>
      <c r="BF29" s="78">
        <f t="shared" si="2"/>
        <v>0</v>
      </c>
      <c r="BG29" s="25" t="s">
        <v>154</v>
      </c>
      <c r="BH29" s="25">
        <f t="shared" si="3"/>
        <v>0</v>
      </c>
      <c r="BI29" s="25">
        <f t="shared" si="4"/>
        <v>0</v>
      </c>
      <c r="BJ29" s="25">
        <f t="shared" si="5"/>
        <v>0</v>
      </c>
      <c r="BK29" s="25">
        <f t="shared" si="6"/>
        <v>0</v>
      </c>
      <c r="BL29" s="25" t="str">
        <f t="shared" si="0"/>
        <v>平成          年          月          日</v>
      </c>
    </row>
    <row r="30" spans="2:64" ht="24" customHeight="1" x14ac:dyDescent="0.15">
      <c r="B30" s="21"/>
      <c r="C30" s="23"/>
      <c r="D30" s="225"/>
      <c r="E30" s="225"/>
      <c r="F30" s="225"/>
      <c r="G30" s="225"/>
      <c r="H30" s="225"/>
      <c r="I30" s="225"/>
      <c r="J30" s="227"/>
      <c r="K30" s="227"/>
      <c r="L30" s="227"/>
      <c r="M30" s="227"/>
      <c r="N30" s="227"/>
      <c r="O30" s="227"/>
      <c r="P30" s="226"/>
      <c r="Q30" s="226"/>
      <c r="R30" s="226"/>
      <c r="S30" s="226"/>
      <c r="T30" s="226"/>
      <c r="U30" s="226"/>
      <c r="V30" s="69"/>
      <c r="W30" s="207" t="str">
        <f t="shared" si="1"/>
        <v>平成          年          月          日</v>
      </c>
      <c r="X30" s="207"/>
      <c r="Y30" s="207"/>
      <c r="Z30" s="207"/>
      <c r="AA30" s="207"/>
      <c r="AB30" s="207"/>
      <c r="AC30" s="207"/>
      <c r="AD30" s="207"/>
      <c r="AE30" s="207"/>
      <c r="AF30" s="207"/>
      <c r="AG30" s="207"/>
      <c r="AH30" s="70"/>
      <c r="AI30" s="79" t="s">
        <v>162</v>
      </c>
      <c r="AJ30" s="62"/>
      <c r="AK30" s="22"/>
      <c r="AM30" s="21"/>
      <c r="AN30" s="65" t="s">
        <v>184</v>
      </c>
      <c r="AO30" s="73"/>
      <c r="AP30" s="22"/>
      <c r="BF30" s="78">
        <f t="shared" si="2"/>
        <v>0</v>
      </c>
      <c r="BG30" s="25" t="s">
        <v>154</v>
      </c>
      <c r="BH30" s="25">
        <f t="shared" si="3"/>
        <v>0</v>
      </c>
      <c r="BI30" s="25">
        <f t="shared" si="4"/>
        <v>0</v>
      </c>
      <c r="BJ30" s="25">
        <f t="shared" si="5"/>
        <v>0</v>
      </c>
      <c r="BK30" s="25">
        <f t="shared" si="6"/>
        <v>0</v>
      </c>
      <c r="BL30" s="25" t="str">
        <f t="shared" si="0"/>
        <v>平成          年          月          日</v>
      </c>
    </row>
    <row r="31" spans="2:64" ht="24" customHeight="1" x14ac:dyDescent="0.15">
      <c r="B31" s="21"/>
      <c r="C31" s="23"/>
      <c r="D31" s="225"/>
      <c r="E31" s="225"/>
      <c r="F31" s="225"/>
      <c r="G31" s="225"/>
      <c r="H31" s="225"/>
      <c r="I31" s="225"/>
      <c r="J31" s="227"/>
      <c r="K31" s="227"/>
      <c r="L31" s="227"/>
      <c r="M31" s="227"/>
      <c r="N31" s="227"/>
      <c r="O31" s="227"/>
      <c r="P31" s="226"/>
      <c r="Q31" s="226"/>
      <c r="R31" s="226"/>
      <c r="S31" s="226"/>
      <c r="T31" s="226"/>
      <c r="U31" s="226"/>
      <c r="V31" s="69"/>
      <c r="W31" s="207" t="str">
        <f t="shared" si="1"/>
        <v>平成          年          月          日</v>
      </c>
      <c r="X31" s="207"/>
      <c r="Y31" s="207"/>
      <c r="Z31" s="207"/>
      <c r="AA31" s="207"/>
      <c r="AB31" s="207"/>
      <c r="AC31" s="207"/>
      <c r="AD31" s="207"/>
      <c r="AE31" s="207"/>
      <c r="AF31" s="207"/>
      <c r="AG31" s="207"/>
      <c r="AH31" s="70"/>
      <c r="AI31" s="79" t="s">
        <v>162</v>
      </c>
      <c r="AJ31" s="62"/>
      <c r="AK31" s="22"/>
      <c r="AM31" s="21"/>
      <c r="AN31" s="65" t="s">
        <v>185</v>
      </c>
      <c r="AO31" s="73"/>
      <c r="AP31" s="22"/>
      <c r="BF31" s="78">
        <f t="shared" si="2"/>
        <v>0</v>
      </c>
      <c r="BG31" s="25" t="s">
        <v>154</v>
      </c>
      <c r="BH31" s="25">
        <f t="shared" si="3"/>
        <v>0</v>
      </c>
      <c r="BI31" s="25">
        <f t="shared" si="4"/>
        <v>0</v>
      </c>
      <c r="BJ31" s="25">
        <f t="shared" si="5"/>
        <v>0</v>
      </c>
      <c r="BK31" s="25">
        <f t="shared" si="6"/>
        <v>0</v>
      </c>
      <c r="BL31" s="25" t="str">
        <f t="shared" si="0"/>
        <v>平成          年          月          日</v>
      </c>
    </row>
    <row r="32" spans="2:64" ht="24" customHeight="1" x14ac:dyDescent="0.15">
      <c r="B32" s="21"/>
      <c r="C32" s="23"/>
      <c r="D32" s="225"/>
      <c r="E32" s="225"/>
      <c r="F32" s="225"/>
      <c r="G32" s="225"/>
      <c r="H32" s="225"/>
      <c r="I32" s="225"/>
      <c r="J32" s="227"/>
      <c r="K32" s="227"/>
      <c r="L32" s="227"/>
      <c r="M32" s="227"/>
      <c r="N32" s="227"/>
      <c r="O32" s="227"/>
      <c r="P32" s="226"/>
      <c r="Q32" s="226"/>
      <c r="R32" s="226"/>
      <c r="S32" s="226"/>
      <c r="T32" s="226"/>
      <c r="U32" s="226"/>
      <c r="V32" s="69"/>
      <c r="W32" s="207" t="str">
        <f t="shared" si="1"/>
        <v>平成          年          月          日</v>
      </c>
      <c r="X32" s="207"/>
      <c r="Y32" s="207"/>
      <c r="Z32" s="207"/>
      <c r="AA32" s="207"/>
      <c r="AB32" s="207"/>
      <c r="AC32" s="207"/>
      <c r="AD32" s="207"/>
      <c r="AE32" s="207"/>
      <c r="AF32" s="207"/>
      <c r="AG32" s="207"/>
      <c r="AH32" s="70"/>
      <c r="AI32" s="79" t="s">
        <v>162</v>
      </c>
      <c r="AJ32" s="62"/>
      <c r="AK32" s="22"/>
      <c r="AM32" s="21"/>
      <c r="AN32" s="65" t="s">
        <v>186</v>
      </c>
      <c r="AO32" s="73"/>
      <c r="AP32" s="22"/>
      <c r="BF32" s="78">
        <f t="shared" si="2"/>
        <v>0</v>
      </c>
      <c r="BG32" s="25" t="s">
        <v>154</v>
      </c>
      <c r="BH32" s="25">
        <f t="shared" si="3"/>
        <v>0</v>
      </c>
      <c r="BI32" s="25">
        <f t="shared" si="4"/>
        <v>0</v>
      </c>
      <c r="BJ32" s="25">
        <f t="shared" si="5"/>
        <v>0</v>
      </c>
      <c r="BK32" s="25">
        <f t="shared" si="6"/>
        <v>0</v>
      </c>
      <c r="BL32" s="25" t="str">
        <f t="shared" si="0"/>
        <v>平成          年          月          日</v>
      </c>
    </row>
    <row r="33" spans="2:64" ht="24" customHeight="1" x14ac:dyDescent="0.15">
      <c r="B33" s="21"/>
      <c r="C33" s="23"/>
      <c r="D33" s="225"/>
      <c r="E33" s="225"/>
      <c r="F33" s="225"/>
      <c r="G33" s="225"/>
      <c r="H33" s="225"/>
      <c r="I33" s="225"/>
      <c r="J33" s="227"/>
      <c r="K33" s="227"/>
      <c r="L33" s="227"/>
      <c r="M33" s="227"/>
      <c r="N33" s="227"/>
      <c r="O33" s="227"/>
      <c r="P33" s="226"/>
      <c r="Q33" s="226"/>
      <c r="R33" s="226"/>
      <c r="S33" s="226"/>
      <c r="T33" s="226"/>
      <c r="U33" s="226"/>
      <c r="V33" s="69"/>
      <c r="W33" s="207" t="str">
        <f t="shared" si="1"/>
        <v>平成          年          月          日</v>
      </c>
      <c r="X33" s="207"/>
      <c r="Y33" s="207"/>
      <c r="Z33" s="207"/>
      <c r="AA33" s="207"/>
      <c r="AB33" s="207"/>
      <c r="AC33" s="207"/>
      <c r="AD33" s="207"/>
      <c r="AE33" s="207"/>
      <c r="AF33" s="207"/>
      <c r="AG33" s="207"/>
      <c r="AH33" s="70"/>
      <c r="AI33" s="79" t="s">
        <v>162</v>
      </c>
      <c r="AJ33" s="62"/>
      <c r="AK33" s="22"/>
      <c r="AM33" s="21"/>
      <c r="AN33" s="65" t="s">
        <v>187</v>
      </c>
      <c r="AO33" s="73"/>
      <c r="AP33" s="22"/>
      <c r="BF33" s="78">
        <f t="shared" si="2"/>
        <v>0</v>
      </c>
      <c r="BG33" s="25" t="s">
        <v>154</v>
      </c>
      <c r="BH33" s="25">
        <f t="shared" si="3"/>
        <v>0</v>
      </c>
      <c r="BI33" s="25">
        <f t="shared" si="4"/>
        <v>0</v>
      </c>
      <c r="BJ33" s="25">
        <f t="shared" si="5"/>
        <v>0</v>
      </c>
      <c r="BK33" s="25">
        <f t="shared" si="6"/>
        <v>0</v>
      </c>
      <c r="BL33" s="25" t="str">
        <f t="shared" si="0"/>
        <v>平成          年          月          日</v>
      </c>
    </row>
    <row r="34" spans="2:64" ht="24" customHeight="1" x14ac:dyDescent="0.15">
      <c r="B34" s="21"/>
      <c r="C34" s="23"/>
      <c r="D34" s="225"/>
      <c r="E34" s="225"/>
      <c r="F34" s="225"/>
      <c r="G34" s="225"/>
      <c r="H34" s="225"/>
      <c r="I34" s="225"/>
      <c r="J34" s="227"/>
      <c r="K34" s="227"/>
      <c r="L34" s="227"/>
      <c r="M34" s="227"/>
      <c r="N34" s="227"/>
      <c r="O34" s="227"/>
      <c r="P34" s="226"/>
      <c r="Q34" s="226"/>
      <c r="R34" s="226"/>
      <c r="S34" s="226"/>
      <c r="T34" s="226"/>
      <c r="U34" s="226"/>
      <c r="V34" s="69"/>
      <c r="W34" s="207" t="str">
        <f t="shared" si="1"/>
        <v>平成          年          月          日</v>
      </c>
      <c r="X34" s="207"/>
      <c r="Y34" s="207"/>
      <c r="Z34" s="207"/>
      <c r="AA34" s="207"/>
      <c r="AB34" s="207"/>
      <c r="AC34" s="207"/>
      <c r="AD34" s="207"/>
      <c r="AE34" s="207"/>
      <c r="AF34" s="207"/>
      <c r="AG34" s="207"/>
      <c r="AH34" s="70"/>
      <c r="AI34" s="79" t="s">
        <v>162</v>
      </c>
      <c r="AJ34" s="62"/>
      <c r="AK34" s="22"/>
      <c r="AM34" s="21"/>
      <c r="AN34" s="65" t="s">
        <v>188</v>
      </c>
      <c r="AO34" s="73"/>
      <c r="AP34" s="22"/>
      <c r="BF34" s="78">
        <f t="shared" si="2"/>
        <v>0</v>
      </c>
      <c r="BG34" s="25" t="s">
        <v>154</v>
      </c>
      <c r="BH34" s="25">
        <f t="shared" si="3"/>
        <v>0</v>
      </c>
      <c r="BI34" s="25">
        <f t="shared" si="4"/>
        <v>0</v>
      </c>
      <c r="BJ34" s="25">
        <f t="shared" si="5"/>
        <v>0</v>
      </c>
      <c r="BK34" s="25">
        <f t="shared" si="6"/>
        <v>0</v>
      </c>
      <c r="BL34" s="25" t="str">
        <f t="shared" si="0"/>
        <v>平成          年          月          日</v>
      </c>
    </row>
    <row r="35" spans="2:64" ht="24" customHeight="1" x14ac:dyDescent="0.15">
      <c r="B35" s="21"/>
      <c r="C35" s="23"/>
      <c r="D35" s="225"/>
      <c r="E35" s="225"/>
      <c r="F35" s="225"/>
      <c r="G35" s="225"/>
      <c r="H35" s="225"/>
      <c r="I35" s="225"/>
      <c r="J35" s="227"/>
      <c r="K35" s="227"/>
      <c r="L35" s="227"/>
      <c r="M35" s="227"/>
      <c r="N35" s="227"/>
      <c r="O35" s="227"/>
      <c r="P35" s="226"/>
      <c r="Q35" s="226"/>
      <c r="R35" s="226"/>
      <c r="S35" s="226"/>
      <c r="T35" s="226"/>
      <c r="U35" s="226"/>
      <c r="V35" s="69"/>
      <c r="W35" s="207" t="str">
        <f t="shared" si="1"/>
        <v>平成          年          月          日</v>
      </c>
      <c r="X35" s="207"/>
      <c r="Y35" s="207"/>
      <c r="Z35" s="207"/>
      <c r="AA35" s="207"/>
      <c r="AB35" s="207"/>
      <c r="AC35" s="207"/>
      <c r="AD35" s="207"/>
      <c r="AE35" s="207"/>
      <c r="AF35" s="207"/>
      <c r="AG35" s="207"/>
      <c r="AH35" s="70"/>
      <c r="AI35" s="79" t="s">
        <v>162</v>
      </c>
      <c r="AJ35" s="62"/>
      <c r="AK35" s="22"/>
      <c r="AM35" s="21"/>
      <c r="AN35" s="65" t="s">
        <v>189</v>
      </c>
      <c r="AO35" s="73"/>
      <c r="AP35" s="22"/>
      <c r="BF35" s="78">
        <f t="shared" si="2"/>
        <v>0</v>
      </c>
      <c r="BG35" s="25" t="s">
        <v>154</v>
      </c>
      <c r="BH35" s="25">
        <f t="shared" si="3"/>
        <v>0</v>
      </c>
      <c r="BI35" s="25">
        <f t="shared" si="4"/>
        <v>0</v>
      </c>
      <c r="BJ35" s="25">
        <f t="shared" si="5"/>
        <v>0</v>
      </c>
      <c r="BK35" s="25">
        <f t="shared" si="6"/>
        <v>0</v>
      </c>
      <c r="BL35" s="25" t="str">
        <f t="shared" si="0"/>
        <v>平成          年          月          日</v>
      </c>
    </row>
    <row r="36" spans="2:64" ht="24" customHeight="1" x14ac:dyDescent="0.15">
      <c r="B36" s="21"/>
      <c r="C36" s="23"/>
      <c r="D36" s="225"/>
      <c r="E36" s="225"/>
      <c r="F36" s="225"/>
      <c r="G36" s="225"/>
      <c r="H36" s="225"/>
      <c r="I36" s="225"/>
      <c r="J36" s="227"/>
      <c r="K36" s="227"/>
      <c r="L36" s="227"/>
      <c r="M36" s="227"/>
      <c r="N36" s="227"/>
      <c r="O36" s="227"/>
      <c r="P36" s="226"/>
      <c r="Q36" s="226"/>
      <c r="R36" s="226"/>
      <c r="S36" s="226"/>
      <c r="T36" s="226"/>
      <c r="U36" s="226"/>
      <c r="V36" s="69"/>
      <c r="W36" s="207" t="str">
        <f t="shared" si="1"/>
        <v>平成          年          月          日</v>
      </c>
      <c r="X36" s="207"/>
      <c r="Y36" s="207"/>
      <c r="Z36" s="207"/>
      <c r="AA36" s="207"/>
      <c r="AB36" s="207"/>
      <c r="AC36" s="207"/>
      <c r="AD36" s="207"/>
      <c r="AE36" s="207"/>
      <c r="AF36" s="207"/>
      <c r="AG36" s="207"/>
      <c r="AH36" s="70"/>
      <c r="AI36" s="79" t="s">
        <v>162</v>
      </c>
      <c r="AJ36" s="62"/>
      <c r="AK36" s="22"/>
      <c r="AM36" s="21"/>
      <c r="AN36" s="65" t="s">
        <v>190</v>
      </c>
      <c r="AO36" s="73"/>
      <c r="AP36" s="22"/>
      <c r="BF36" s="78">
        <f t="shared" si="2"/>
        <v>0</v>
      </c>
      <c r="BG36" s="25" t="s">
        <v>154</v>
      </c>
      <c r="BH36" s="25">
        <f t="shared" si="3"/>
        <v>0</v>
      </c>
      <c r="BI36" s="25">
        <f t="shared" si="4"/>
        <v>0</v>
      </c>
      <c r="BJ36" s="25">
        <f t="shared" si="5"/>
        <v>0</v>
      </c>
      <c r="BK36" s="25">
        <f t="shared" si="6"/>
        <v>0</v>
      </c>
      <c r="BL36" s="25" t="str">
        <f t="shared" si="0"/>
        <v>平成          年          月          日</v>
      </c>
    </row>
    <row r="37" spans="2:64" ht="24" customHeight="1" x14ac:dyDescent="0.15">
      <c r="B37" s="21"/>
      <c r="C37" s="23"/>
      <c r="D37" s="228"/>
      <c r="E37" s="228"/>
      <c r="F37" s="228"/>
      <c r="G37" s="228"/>
      <c r="H37" s="228"/>
      <c r="I37" s="228"/>
      <c r="J37" s="227"/>
      <c r="K37" s="227"/>
      <c r="L37" s="227"/>
      <c r="M37" s="227"/>
      <c r="N37" s="227"/>
      <c r="O37" s="227"/>
      <c r="P37" s="226"/>
      <c r="Q37" s="226"/>
      <c r="R37" s="226"/>
      <c r="S37" s="226"/>
      <c r="T37" s="226"/>
      <c r="U37" s="226"/>
      <c r="V37" s="69"/>
      <c r="W37" s="207" t="str">
        <f t="shared" si="1"/>
        <v>平成          年          月          日</v>
      </c>
      <c r="X37" s="207"/>
      <c r="Y37" s="207"/>
      <c r="Z37" s="207"/>
      <c r="AA37" s="207"/>
      <c r="AB37" s="207"/>
      <c r="AC37" s="207"/>
      <c r="AD37" s="207"/>
      <c r="AE37" s="207"/>
      <c r="AF37" s="207"/>
      <c r="AG37" s="207"/>
      <c r="AH37" s="70"/>
      <c r="AI37" s="79" t="s">
        <v>162</v>
      </c>
      <c r="AJ37" s="62"/>
      <c r="AK37" s="22"/>
      <c r="AM37" s="21"/>
      <c r="AN37" s="65" t="s">
        <v>191</v>
      </c>
      <c r="AO37" s="73"/>
      <c r="AP37" s="22"/>
      <c r="BF37" s="78">
        <f t="shared" si="2"/>
        <v>0</v>
      </c>
      <c r="BG37" s="25" t="s">
        <v>154</v>
      </c>
      <c r="BH37" s="25">
        <f t="shared" si="3"/>
        <v>0</v>
      </c>
      <c r="BI37" s="25">
        <f t="shared" si="4"/>
        <v>0</v>
      </c>
      <c r="BJ37" s="25">
        <f t="shared" si="5"/>
        <v>0</v>
      </c>
      <c r="BK37" s="25">
        <f t="shared" si="6"/>
        <v>0</v>
      </c>
      <c r="BL37" s="25" t="str">
        <f t="shared" si="0"/>
        <v>平成          年          月          日</v>
      </c>
    </row>
    <row r="38" spans="2:64" ht="24" customHeight="1" x14ac:dyDescent="0.15">
      <c r="B38" s="21"/>
      <c r="C38" s="29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4"/>
      <c r="AK38" s="22"/>
      <c r="AM38" s="21"/>
      <c r="AN38" s="61"/>
      <c r="AO38" s="61"/>
      <c r="AP38" s="22"/>
    </row>
    <row r="39" spans="2:64" ht="24" customHeight="1" x14ac:dyDescent="0.15">
      <c r="B39" s="21"/>
      <c r="C39" s="61" t="s">
        <v>156</v>
      </c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22"/>
      <c r="AM39" s="21"/>
      <c r="AN39" s="61"/>
      <c r="AO39" s="61"/>
      <c r="AP39" s="22"/>
    </row>
    <row r="40" spans="2:64" ht="24" customHeight="1" x14ac:dyDescent="0.15">
      <c r="B40" s="2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22"/>
      <c r="AM40" s="21"/>
      <c r="AN40" s="61"/>
      <c r="AO40" s="61"/>
      <c r="AP40" s="22"/>
    </row>
    <row r="41" spans="2:64" ht="4.5" customHeight="1" thickBot="1" x14ac:dyDescent="0.2">
      <c r="B41" s="36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8"/>
      <c r="AM41" s="36"/>
      <c r="AN41" s="37"/>
      <c r="AO41" s="37"/>
      <c r="AP41" s="38"/>
    </row>
    <row r="42" spans="2:64" ht="18" customHeight="1" thickBot="1" x14ac:dyDescent="0.2"/>
    <row r="43" spans="2:64" ht="4.5" customHeight="1" x14ac:dyDescent="0.15">
      <c r="AX43" s="18"/>
      <c r="AY43" s="19"/>
      <c r="AZ43" s="19"/>
      <c r="BA43" s="19"/>
      <c r="BB43" s="19"/>
      <c r="BC43" s="19"/>
      <c r="BD43" s="19"/>
      <c r="BE43" s="20"/>
    </row>
    <row r="44" spans="2:64" ht="18" customHeight="1" x14ac:dyDescent="0.15">
      <c r="AX44" s="21"/>
      <c r="AY44" s="69" t="str">
        <f>CODE!J3</f>
        <v>工種</v>
      </c>
      <c r="AZ44" s="71"/>
      <c r="BA44" s="61"/>
      <c r="BB44" s="69" t="str">
        <f>CODE!M3</f>
        <v>元号</v>
      </c>
      <c r="BC44" s="69" t="str">
        <f>CODE!N3</f>
        <v>西暦</v>
      </c>
      <c r="BD44" s="57" t="str">
        <f>CODE!O3</f>
        <v>平成</v>
      </c>
      <c r="BE44" s="22"/>
    </row>
    <row r="45" spans="2:64" ht="18" customHeight="1" x14ac:dyDescent="0.15">
      <c r="AX45" s="21"/>
      <c r="AY45" s="57">
        <f>CODE!J4</f>
        <v>0</v>
      </c>
      <c r="AZ45" s="57">
        <f>CODE!K4</f>
        <v>0</v>
      </c>
      <c r="BA45" s="61"/>
      <c r="BB45" s="69">
        <f>CODE!M4</f>
        <v>0</v>
      </c>
      <c r="BC45" s="69">
        <f>CODE!N4</f>
        <v>0</v>
      </c>
      <c r="BD45" s="57">
        <f>CODE!O4</f>
        <v>0</v>
      </c>
      <c r="BE45" s="22"/>
    </row>
    <row r="46" spans="2:64" ht="18" customHeight="1" x14ac:dyDescent="0.15">
      <c r="AX46" s="21"/>
      <c r="AY46" s="57">
        <f>CODE!J5</f>
        <v>1</v>
      </c>
      <c r="AZ46" s="57" t="str">
        <f>CODE!K5</f>
        <v>区画整理</v>
      </c>
      <c r="BA46" s="61"/>
      <c r="BB46" s="69">
        <f>CODE!M5</f>
        <v>1</v>
      </c>
      <c r="BC46" s="69">
        <f>CODE!N5</f>
        <v>2014</v>
      </c>
      <c r="BD46" s="57">
        <f>CODE!O5</f>
        <v>26</v>
      </c>
      <c r="BE46" s="22"/>
    </row>
    <row r="47" spans="2:64" ht="18" customHeight="1" x14ac:dyDescent="0.15">
      <c r="AX47" s="21"/>
      <c r="AY47" s="57">
        <f>CODE!J6</f>
        <v>2</v>
      </c>
      <c r="AZ47" s="57" t="str">
        <f>CODE!K6</f>
        <v>区画［整地］</v>
      </c>
      <c r="BA47" s="61"/>
      <c r="BB47" s="69">
        <f>CODE!M6</f>
        <v>2</v>
      </c>
      <c r="BC47" s="69">
        <f>CODE!N6</f>
        <v>2015</v>
      </c>
      <c r="BD47" s="57">
        <f>CODE!O6</f>
        <v>27</v>
      </c>
      <c r="BE47" s="22"/>
    </row>
    <row r="48" spans="2:64" ht="18" customHeight="1" x14ac:dyDescent="0.15">
      <c r="AX48" s="21"/>
      <c r="AY48" s="57">
        <f>CODE!J7</f>
        <v>3</v>
      </c>
      <c r="AZ48" s="57" t="str">
        <f>CODE!K7</f>
        <v>区画［整地・暗渠］</v>
      </c>
      <c r="BA48" s="61"/>
      <c r="BB48" s="69">
        <f>CODE!M7</f>
        <v>3</v>
      </c>
      <c r="BC48" s="69">
        <f>CODE!N7</f>
        <v>2016</v>
      </c>
      <c r="BD48" s="57">
        <f>CODE!O7</f>
        <v>28</v>
      </c>
      <c r="BE48" s="22"/>
    </row>
    <row r="49" spans="50:57" ht="18" customHeight="1" x14ac:dyDescent="0.15">
      <c r="AX49" s="21"/>
      <c r="AY49" s="57">
        <f>CODE!J8</f>
        <v>4</v>
      </c>
      <c r="AZ49" s="57" t="str">
        <f>CODE!K8</f>
        <v>区画［整地・暗渠・客土］</v>
      </c>
      <c r="BA49" s="61"/>
      <c r="BB49" s="69">
        <f>CODE!M8</f>
        <v>4</v>
      </c>
      <c r="BC49" s="69">
        <f>CODE!N8</f>
        <v>2017</v>
      </c>
      <c r="BD49" s="57">
        <f>CODE!O8</f>
        <v>29</v>
      </c>
      <c r="BE49" s="22"/>
    </row>
    <row r="50" spans="50:57" ht="18" customHeight="1" x14ac:dyDescent="0.15">
      <c r="AX50" s="21"/>
      <c r="AY50" s="57">
        <f>CODE!J9</f>
        <v>5</v>
      </c>
      <c r="AZ50" s="57" t="str">
        <f>CODE!K9</f>
        <v>区画［整地・客土］</v>
      </c>
      <c r="BA50" s="61"/>
      <c r="BB50" s="69">
        <f>CODE!M9</f>
        <v>5</v>
      </c>
      <c r="BC50" s="69">
        <f>CODE!N9</f>
        <v>2018</v>
      </c>
      <c r="BD50" s="57">
        <f>CODE!O9</f>
        <v>30</v>
      </c>
      <c r="BE50" s="22"/>
    </row>
    <row r="51" spans="50:57" ht="18" customHeight="1" x14ac:dyDescent="0.15">
      <c r="AX51" s="21"/>
      <c r="AY51" s="57">
        <f>CODE!J10</f>
        <v>6</v>
      </c>
      <c r="AZ51" s="57" t="str">
        <f>CODE!K10</f>
        <v>区画［暗渠］</v>
      </c>
      <c r="BA51" s="61"/>
      <c r="BB51" s="69">
        <f>CODE!M10</f>
        <v>6</v>
      </c>
      <c r="BC51" s="69">
        <f>CODE!N10</f>
        <v>2019</v>
      </c>
      <c r="BD51" s="57">
        <f>CODE!O10</f>
        <v>31</v>
      </c>
      <c r="BE51" s="22"/>
    </row>
    <row r="52" spans="50:57" ht="18" customHeight="1" x14ac:dyDescent="0.15">
      <c r="AX52" s="21"/>
      <c r="AY52" s="57">
        <f>CODE!J11</f>
        <v>7</v>
      </c>
      <c r="AZ52" s="57" t="str">
        <f>CODE!K11</f>
        <v>区画［客土］</v>
      </c>
      <c r="BA52" s="61"/>
      <c r="BB52" s="69">
        <f>CODE!M11</f>
        <v>7</v>
      </c>
      <c r="BC52" s="69">
        <f>CODE!N11</f>
        <v>2020</v>
      </c>
      <c r="BD52" s="57">
        <f>CODE!O11</f>
        <v>32</v>
      </c>
      <c r="BE52" s="22"/>
    </row>
    <row r="53" spans="50:57" ht="18" customHeight="1" x14ac:dyDescent="0.15">
      <c r="AX53" s="21"/>
      <c r="AY53" s="57">
        <f>CODE!J12</f>
        <v>8</v>
      </c>
      <c r="AZ53" s="57" t="str">
        <f>CODE!K12</f>
        <v>区画［客土・畦畦盛土］</v>
      </c>
      <c r="BA53" s="61"/>
      <c r="BB53" s="69">
        <f>CODE!M12</f>
        <v>8</v>
      </c>
      <c r="BC53" s="69">
        <f>CODE!N12</f>
        <v>2021</v>
      </c>
      <c r="BD53" s="57">
        <f>CODE!O12</f>
        <v>33</v>
      </c>
      <c r="BE53" s="22"/>
    </row>
    <row r="54" spans="50:57" ht="18" customHeight="1" x14ac:dyDescent="0.15">
      <c r="AX54" s="21"/>
      <c r="AY54" s="57">
        <f>CODE!J13</f>
        <v>9</v>
      </c>
      <c r="AZ54" s="57" t="str">
        <f>CODE!K13</f>
        <v>区画［暗渠・客土］</v>
      </c>
      <c r="BA54" s="61"/>
      <c r="BB54" s="69">
        <f>CODE!M13</f>
        <v>9</v>
      </c>
      <c r="BC54" s="69">
        <f>CODE!N13</f>
        <v>2022</v>
      </c>
      <c r="BD54" s="57">
        <f>CODE!O13</f>
        <v>34</v>
      </c>
      <c r="BE54" s="22"/>
    </row>
    <row r="55" spans="50:57" ht="18" customHeight="1" x14ac:dyDescent="0.15">
      <c r="AX55" s="21"/>
      <c r="AY55" s="57">
        <f>CODE!J14</f>
        <v>10</v>
      </c>
      <c r="AZ55" s="57" t="str">
        <f>CODE!K14</f>
        <v>暗きょ排水</v>
      </c>
      <c r="BA55" s="61"/>
      <c r="BB55" s="69">
        <f>CODE!M14</f>
        <v>10</v>
      </c>
      <c r="BC55" s="69">
        <f>CODE!N14</f>
        <v>2023</v>
      </c>
      <c r="BD55" s="57">
        <f>CODE!O14</f>
        <v>35</v>
      </c>
      <c r="BE55" s="22"/>
    </row>
    <row r="56" spans="50:57" ht="18" customHeight="1" x14ac:dyDescent="0.15">
      <c r="AX56" s="21"/>
      <c r="AY56" s="57">
        <f>CODE!J15</f>
        <v>11</v>
      </c>
      <c r="AZ56" s="57" t="str">
        <f>CODE!K15</f>
        <v>客土工</v>
      </c>
      <c r="BA56" s="61"/>
      <c r="BB56" s="39">
        <f>IF($BH$6&lt;&gt;0,MATCH($BH$6,$BC$45:$BC$55,0)-1,0)</f>
        <v>0</v>
      </c>
      <c r="BC56" s="61"/>
      <c r="BD56" s="61"/>
      <c r="BE56" s="22"/>
    </row>
    <row r="57" spans="50:57" ht="18" customHeight="1" x14ac:dyDescent="0.15">
      <c r="AX57" s="21"/>
      <c r="AY57" s="57">
        <f>CODE!J16</f>
        <v>12</v>
      </c>
      <c r="AZ57" s="57" t="str">
        <f>CODE!K16</f>
        <v>暗きょ排水・客土工</v>
      </c>
      <c r="BA57" s="61"/>
      <c r="BB57" s="61"/>
      <c r="BC57" s="61"/>
      <c r="BD57" s="61"/>
      <c r="BE57" s="22"/>
    </row>
    <row r="58" spans="50:57" ht="17.25" customHeight="1" x14ac:dyDescent="0.15">
      <c r="AX58" s="21"/>
      <c r="AY58" s="57">
        <f>CODE!J17</f>
        <v>13</v>
      </c>
      <c r="AZ58" s="57" t="str">
        <f>CODE!K17</f>
        <v>暗きょ排水［湧水処理］</v>
      </c>
      <c r="BA58" s="23"/>
      <c r="BB58" s="61"/>
      <c r="BC58" s="61"/>
      <c r="BD58" s="61"/>
      <c r="BE58" s="22"/>
    </row>
    <row r="59" spans="50:57" ht="18" customHeight="1" x14ac:dyDescent="0.15">
      <c r="AX59" s="21"/>
      <c r="AY59" s="57">
        <f>CODE!J18</f>
        <v>14</v>
      </c>
      <c r="AZ59" s="57">
        <f>CODE!K18</f>
        <v>0</v>
      </c>
      <c r="BA59" s="61"/>
      <c r="BB59" s="61"/>
      <c r="BC59" s="61"/>
      <c r="BD59" s="61"/>
      <c r="BE59" s="22"/>
    </row>
    <row r="60" spans="50:57" ht="18" customHeight="1" x14ac:dyDescent="0.15">
      <c r="AX60" s="21"/>
      <c r="AY60" s="57">
        <f>CODE!J19</f>
        <v>15</v>
      </c>
      <c r="AZ60" s="57">
        <f>CODE!K19</f>
        <v>0</v>
      </c>
      <c r="BA60" s="61"/>
      <c r="BB60" s="61"/>
      <c r="BC60" s="61"/>
      <c r="BD60" s="61"/>
      <c r="BE60" s="22"/>
    </row>
    <row r="61" spans="50:57" ht="4.5" customHeight="1" thickBot="1" x14ac:dyDescent="0.2">
      <c r="AX61" s="36"/>
      <c r="AY61" s="37"/>
      <c r="AZ61" s="37"/>
      <c r="BA61" s="37"/>
      <c r="BB61" s="37"/>
      <c r="BC61" s="37"/>
      <c r="BD61" s="37"/>
      <c r="BE61" s="38"/>
    </row>
  </sheetData>
  <sheetProtection sheet="1" objects="1" scenarios="1"/>
  <mergeCells count="123">
    <mergeCell ref="D36:I36"/>
    <mergeCell ref="J36:O36"/>
    <mergeCell ref="P36:U36"/>
    <mergeCell ref="W36:AG36"/>
    <mergeCell ref="D37:I37"/>
    <mergeCell ref="J37:O37"/>
    <mergeCell ref="P37:U37"/>
    <mergeCell ref="W37:AG37"/>
    <mergeCell ref="D34:I34"/>
    <mergeCell ref="J34:O34"/>
    <mergeCell ref="P34:U34"/>
    <mergeCell ref="W34:AG34"/>
    <mergeCell ref="D35:I35"/>
    <mergeCell ref="J35:O35"/>
    <mergeCell ref="P35:U35"/>
    <mergeCell ref="W35:AG35"/>
    <mergeCell ref="D32:I32"/>
    <mergeCell ref="J32:O32"/>
    <mergeCell ref="P32:U32"/>
    <mergeCell ref="W32:AG32"/>
    <mergeCell ref="D33:I33"/>
    <mergeCell ref="J33:O33"/>
    <mergeCell ref="P33:U33"/>
    <mergeCell ref="W33:AG33"/>
    <mergeCell ref="D30:I30"/>
    <mergeCell ref="J30:O30"/>
    <mergeCell ref="P30:U30"/>
    <mergeCell ref="W30:AG30"/>
    <mergeCell ref="D31:I31"/>
    <mergeCell ref="J31:O31"/>
    <mergeCell ref="P31:U31"/>
    <mergeCell ref="W31:AG31"/>
    <mergeCell ref="D28:I28"/>
    <mergeCell ref="J28:O28"/>
    <mergeCell ref="P28:U28"/>
    <mergeCell ref="W28:AG28"/>
    <mergeCell ref="D29:I29"/>
    <mergeCell ref="J29:O29"/>
    <mergeCell ref="P29:U29"/>
    <mergeCell ref="W29:AG29"/>
    <mergeCell ref="D26:I26"/>
    <mergeCell ref="J26:O26"/>
    <mergeCell ref="P26:U26"/>
    <mergeCell ref="W26:AG26"/>
    <mergeCell ref="D27:I27"/>
    <mergeCell ref="J27:O27"/>
    <mergeCell ref="P27:U27"/>
    <mergeCell ref="W27:AG27"/>
    <mergeCell ref="D24:I24"/>
    <mergeCell ref="J24:O24"/>
    <mergeCell ref="P24:U24"/>
    <mergeCell ref="W24:AG24"/>
    <mergeCell ref="D25:I25"/>
    <mergeCell ref="J25:O25"/>
    <mergeCell ref="P25:U25"/>
    <mergeCell ref="W25:AG25"/>
    <mergeCell ref="D22:I22"/>
    <mergeCell ref="J22:O22"/>
    <mergeCell ref="P22:U22"/>
    <mergeCell ref="W22:AG22"/>
    <mergeCell ref="D23:I23"/>
    <mergeCell ref="J23:O23"/>
    <mergeCell ref="P23:U23"/>
    <mergeCell ref="W23:AG23"/>
    <mergeCell ref="D20:I20"/>
    <mergeCell ref="J20:O20"/>
    <mergeCell ref="P20:U20"/>
    <mergeCell ref="W20:AG20"/>
    <mergeCell ref="P19:U19"/>
    <mergeCell ref="W19:AG19"/>
    <mergeCell ref="W17:AG17"/>
    <mergeCell ref="D21:I21"/>
    <mergeCell ref="J21:O21"/>
    <mergeCell ref="P21:U21"/>
    <mergeCell ref="W21:AG21"/>
    <mergeCell ref="D18:I18"/>
    <mergeCell ref="J18:O18"/>
    <mergeCell ref="P18:U18"/>
    <mergeCell ref="W18:AG18"/>
    <mergeCell ref="D19:I19"/>
    <mergeCell ref="J19:O19"/>
    <mergeCell ref="D17:I17"/>
    <mergeCell ref="J17:O17"/>
    <mergeCell ref="P17:U17"/>
    <mergeCell ref="D13:I13"/>
    <mergeCell ref="J13:O13"/>
    <mergeCell ref="P13:U13"/>
    <mergeCell ref="D16:I16"/>
    <mergeCell ref="W13:AG13"/>
    <mergeCell ref="D14:I14"/>
    <mergeCell ref="J14:O14"/>
    <mergeCell ref="P14:U14"/>
    <mergeCell ref="W14:AG14"/>
    <mergeCell ref="D15:I15"/>
    <mergeCell ref="J15:O15"/>
    <mergeCell ref="P15:U15"/>
    <mergeCell ref="W15:AG15"/>
    <mergeCell ref="J16:O16"/>
    <mergeCell ref="P16:U16"/>
    <mergeCell ref="W16:AG16"/>
    <mergeCell ref="AN3:AO5"/>
    <mergeCell ref="AN7:AO8"/>
    <mergeCell ref="W12:AG12"/>
    <mergeCell ref="W9:AG9"/>
    <mergeCell ref="W10:AG10"/>
    <mergeCell ref="W11:AG11"/>
    <mergeCell ref="D5:AI5"/>
    <mergeCell ref="D8:I8"/>
    <mergeCell ref="J8:O8"/>
    <mergeCell ref="P8:U8"/>
    <mergeCell ref="V8:AI8"/>
    <mergeCell ref="D11:I11"/>
    <mergeCell ref="D12:I12"/>
    <mergeCell ref="D9:I9"/>
    <mergeCell ref="J9:O9"/>
    <mergeCell ref="P9:U9"/>
    <mergeCell ref="D10:I10"/>
    <mergeCell ref="J10:O10"/>
    <mergeCell ref="P10:U10"/>
    <mergeCell ref="J11:O11"/>
    <mergeCell ref="P11:U11"/>
    <mergeCell ref="J12:O12"/>
    <mergeCell ref="P12:U12"/>
  </mergeCells>
  <phoneticPr fontId="1"/>
  <dataValidations count="1">
    <dataValidation type="list" allowBlank="1" showInputMessage="1" showErrorMessage="1" sqref="P9:U37">
      <formula1>$AZ$45:$AZ$60</formula1>
    </dataValidation>
  </dataValidations>
  <pageMargins left="0.98425196850393704" right="0.39370078740157483" top="0.39370078740157483" bottom="0.39370078740157483" header="0.39370078740157483" footer="0.39370078740157483"/>
  <pageSetup paperSize="9" scale="88" fitToHeight="2" orientation="portrait" blackAndWhite="1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P24"/>
  <sheetViews>
    <sheetView showGridLines="0" showRowColHeaders="0" workbookViewId="0">
      <selection activeCell="H8" sqref="H8"/>
    </sheetView>
  </sheetViews>
  <sheetFormatPr defaultColWidth="2.625" defaultRowHeight="18" customHeight="1" x14ac:dyDescent="0.15"/>
  <cols>
    <col min="1" max="2" width="0.875" style="1" customWidth="1"/>
    <col min="3" max="3" width="4.625" style="1" customWidth="1"/>
    <col min="4" max="4" width="20.125" style="1" customWidth="1"/>
    <col min="5" max="5" width="0.875" style="1" customWidth="1"/>
    <col min="6" max="6" width="4.625" style="1" customWidth="1"/>
    <col min="7" max="7" width="14.625" style="1" bestFit="1" customWidth="1"/>
    <col min="8" max="8" width="14.625" style="1" customWidth="1"/>
    <col min="9" max="9" width="0.875" style="1" customWidth="1"/>
    <col min="10" max="10" width="4.625" style="1" customWidth="1"/>
    <col min="11" max="11" width="30.625" style="1" customWidth="1"/>
    <col min="12" max="12" width="0.875" style="1" customWidth="1"/>
    <col min="13" max="13" width="5.625" style="1" customWidth="1"/>
    <col min="14" max="15" width="8.625" style="1" customWidth="1"/>
    <col min="16" max="16" width="0.875" style="1" customWidth="1"/>
    <col min="17" max="16384" width="2.625" style="1"/>
  </cols>
  <sheetData>
    <row r="1" spans="2:16" ht="4.5" customHeight="1" thickBot="1" x14ac:dyDescent="0.2"/>
    <row r="2" spans="2:16" ht="4.5" customHeight="1" x14ac:dyDescent="0.15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4"/>
    </row>
    <row r="3" spans="2:16" ht="18" customHeight="1" x14ac:dyDescent="0.15">
      <c r="B3" s="5"/>
      <c r="C3" s="229" t="s">
        <v>54</v>
      </c>
      <c r="D3" s="230"/>
      <c r="E3" s="10"/>
      <c r="F3" s="229" t="s">
        <v>57</v>
      </c>
      <c r="G3" s="231"/>
      <c r="H3" s="230"/>
      <c r="I3" s="10"/>
      <c r="J3" s="229" t="s">
        <v>60</v>
      </c>
      <c r="K3" s="230"/>
      <c r="L3" s="10"/>
      <c r="M3" s="15" t="s">
        <v>65</v>
      </c>
      <c r="N3" s="11" t="s">
        <v>67</v>
      </c>
      <c r="O3" s="14" t="s">
        <v>66</v>
      </c>
      <c r="P3" s="6"/>
    </row>
    <row r="4" spans="2:16" ht="18" customHeight="1" x14ac:dyDescent="0.15">
      <c r="B4" s="5"/>
      <c r="C4" s="15">
        <v>0</v>
      </c>
      <c r="D4" s="12"/>
      <c r="E4" s="10"/>
      <c r="F4" s="15">
        <v>0</v>
      </c>
      <c r="G4" s="12"/>
      <c r="H4" s="12"/>
      <c r="I4" s="10"/>
      <c r="J4" s="16">
        <v>0</v>
      </c>
      <c r="K4" s="12"/>
      <c r="L4" s="10"/>
      <c r="M4" s="15">
        <v>0</v>
      </c>
      <c r="N4" s="11"/>
      <c r="O4" s="11"/>
      <c r="P4" s="6"/>
    </row>
    <row r="5" spans="2:16" ht="18" customHeight="1" x14ac:dyDescent="0.15">
      <c r="B5" s="5"/>
      <c r="C5" s="15">
        <v>1</v>
      </c>
      <c r="D5" s="13" t="s">
        <v>55</v>
      </c>
      <c r="E5" s="10"/>
      <c r="F5" s="15">
        <v>1</v>
      </c>
      <c r="G5" s="13" t="s">
        <v>58</v>
      </c>
      <c r="H5" s="13" t="s">
        <v>234</v>
      </c>
      <c r="I5" s="10"/>
      <c r="J5" s="16">
        <v>1</v>
      </c>
      <c r="K5" s="13" t="s">
        <v>216</v>
      </c>
      <c r="L5" s="10"/>
      <c r="M5" s="15">
        <v>1</v>
      </c>
      <c r="N5" s="14">
        <v>2014</v>
      </c>
      <c r="O5" s="14">
        <v>26</v>
      </c>
      <c r="P5" s="6"/>
    </row>
    <row r="6" spans="2:16" ht="18" customHeight="1" x14ac:dyDescent="0.15">
      <c r="B6" s="5"/>
      <c r="C6" s="15">
        <v>2</v>
      </c>
      <c r="D6" s="13" t="s">
        <v>56</v>
      </c>
      <c r="E6" s="10"/>
      <c r="F6" s="15">
        <v>2</v>
      </c>
      <c r="G6" s="13" t="s">
        <v>236</v>
      </c>
      <c r="H6" s="13" t="s">
        <v>235</v>
      </c>
      <c r="I6" s="10"/>
      <c r="J6" s="16">
        <v>2</v>
      </c>
      <c r="K6" s="13" t="s">
        <v>23</v>
      </c>
      <c r="L6" s="10"/>
      <c r="M6" s="15">
        <v>2</v>
      </c>
      <c r="N6" s="11">
        <f>$N5+1</f>
        <v>2015</v>
      </c>
      <c r="O6" s="11">
        <f>$O5+1</f>
        <v>27</v>
      </c>
      <c r="P6" s="6"/>
    </row>
    <row r="7" spans="2:16" ht="18" customHeight="1" x14ac:dyDescent="0.15">
      <c r="B7" s="5"/>
      <c r="C7" s="10"/>
      <c r="D7" s="10"/>
      <c r="E7" s="10"/>
      <c r="F7" s="15">
        <v>3</v>
      </c>
      <c r="G7" s="13" t="s">
        <v>59</v>
      </c>
      <c r="H7" s="13" t="s">
        <v>237</v>
      </c>
      <c r="I7" s="10"/>
      <c r="J7" s="16">
        <v>3</v>
      </c>
      <c r="K7" s="13" t="s">
        <v>24</v>
      </c>
      <c r="L7" s="10"/>
      <c r="M7" s="15">
        <v>3</v>
      </c>
      <c r="N7" s="11">
        <f t="shared" ref="N7:N14" si="0">$N6+1</f>
        <v>2016</v>
      </c>
      <c r="O7" s="11">
        <f t="shared" ref="O7:O14" si="1">$O6+1</f>
        <v>28</v>
      </c>
      <c r="P7" s="6"/>
    </row>
    <row r="8" spans="2:16" ht="18" customHeight="1" x14ac:dyDescent="0.15">
      <c r="B8" s="5"/>
      <c r="C8" s="229" t="s">
        <v>107</v>
      </c>
      <c r="D8" s="230"/>
      <c r="E8" s="10"/>
      <c r="F8" s="15">
        <v>4</v>
      </c>
      <c r="G8" s="13"/>
      <c r="H8" s="13"/>
      <c r="I8" s="10"/>
      <c r="J8" s="16">
        <v>4</v>
      </c>
      <c r="K8" s="13" t="s">
        <v>16</v>
      </c>
      <c r="L8" s="10"/>
      <c r="M8" s="15">
        <v>4</v>
      </c>
      <c r="N8" s="11">
        <f t="shared" si="0"/>
        <v>2017</v>
      </c>
      <c r="O8" s="11">
        <f t="shared" si="1"/>
        <v>29</v>
      </c>
      <c r="P8" s="6"/>
    </row>
    <row r="9" spans="2:16" ht="18" customHeight="1" x14ac:dyDescent="0.15">
      <c r="B9" s="5"/>
      <c r="C9" s="15">
        <v>0</v>
      </c>
      <c r="D9" s="12"/>
      <c r="E9" s="10"/>
      <c r="F9" s="15">
        <v>5</v>
      </c>
      <c r="G9" s="13"/>
      <c r="H9" s="13"/>
      <c r="I9" s="10"/>
      <c r="J9" s="16">
        <v>5</v>
      </c>
      <c r="K9" s="13" t="s">
        <v>25</v>
      </c>
      <c r="L9" s="10"/>
      <c r="M9" s="15">
        <v>5</v>
      </c>
      <c r="N9" s="11">
        <f t="shared" si="0"/>
        <v>2018</v>
      </c>
      <c r="O9" s="11">
        <f t="shared" si="1"/>
        <v>30</v>
      </c>
      <c r="P9" s="6"/>
    </row>
    <row r="10" spans="2:16" ht="18" customHeight="1" x14ac:dyDescent="0.15">
      <c r="B10" s="5"/>
      <c r="C10" s="15">
        <v>1</v>
      </c>
      <c r="D10" s="13" t="s">
        <v>108</v>
      </c>
      <c r="E10" s="10"/>
      <c r="F10" s="15">
        <v>6</v>
      </c>
      <c r="G10" s="13"/>
      <c r="H10" s="13"/>
      <c r="I10" s="10"/>
      <c r="J10" s="16">
        <v>6</v>
      </c>
      <c r="K10" s="13" t="s">
        <v>26</v>
      </c>
      <c r="L10" s="10"/>
      <c r="M10" s="15">
        <v>6</v>
      </c>
      <c r="N10" s="11">
        <f t="shared" si="0"/>
        <v>2019</v>
      </c>
      <c r="O10" s="11">
        <f t="shared" si="1"/>
        <v>31</v>
      </c>
      <c r="P10" s="6"/>
    </row>
    <row r="11" spans="2:16" ht="18" customHeight="1" x14ac:dyDescent="0.15">
      <c r="B11" s="5"/>
      <c r="C11" s="15">
        <v>2</v>
      </c>
      <c r="D11" s="13" t="s">
        <v>109</v>
      </c>
      <c r="E11" s="10"/>
      <c r="F11" s="15">
        <v>7</v>
      </c>
      <c r="G11" s="13"/>
      <c r="H11" s="13"/>
      <c r="I11" s="10"/>
      <c r="J11" s="16">
        <v>7</v>
      </c>
      <c r="K11" s="13" t="s">
        <v>27</v>
      </c>
      <c r="L11" s="10"/>
      <c r="M11" s="15">
        <v>7</v>
      </c>
      <c r="N11" s="11">
        <f t="shared" si="0"/>
        <v>2020</v>
      </c>
      <c r="O11" s="11">
        <f t="shared" si="1"/>
        <v>32</v>
      </c>
      <c r="P11" s="6"/>
    </row>
    <row r="12" spans="2:16" ht="18" customHeight="1" x14ac:dyDescent="0.15">
      <c r="B12" s="5"/>
      <c r="C12" s="15">
        <v>3</v>
      </c>
      <c r="D12" s="13" t="s">
        <v>110</v>
      </c>
      <c r="E12" s="10"/>
      <c r="F12" s="15">
        <v>8</v>
      </c>
      <c r="G12" s="13"/>
      <c r="H12" s="13"/>
      <c r="I12" s="10"/>
      <c r="J12" s="16">
        <v>8</v>
      </c>
      <c r="K12" s="13" t="s">
        <v>28</v>
      </c>
      <c r="L12" s="10"/>
      <c r="M12" s="15">
        <v>8</v>
      </c>
      <c r="N12" s="11">
        <f t="shared" si="0"/>
        <v>2021</v>
      </c>
      <c r="O12" s="11">
        <f t="shared" si="1"/>
        <v>33</v>
      </c>
      <c r="P12" s="6"/>
    </row>
    <row r="13" spans="2:16" ht="18" customHeight="1" x14ac:dyDescent="0.15">
      <c r="B13" s="5"/>
      <c r="C13" s="15">
        <v>4</v>
      </c>
      <c r="D13" s="13" t="s">
        <v>111</v>
      </c>
      <c r="E13" s="10"/>
      <c r="F13" s="10"/>
      <c r="G13" s="10"/>
      <c r="H13" s="10"/>
      <c r="I13" s="10"/>
      <c r="J13" s="16">
        <v>9</v>
      </c>
      <c r="K13" s="13" t="s">
        <v>29</v>
      </c>
      <c r="L13" s="10"/>
      <c r="M13" s="15">
        <v>9</v>
      </c>
      <c r="N13" s="11">
        <f t="shared" si="0"/>
        <v>2022</v>
      </c>
      <c r="O13" s="11">
        <f t="shared" si="1"/>
        <v>34</v>
      </c>
      <c r="P13" s="6"/>
    </row>
    <row r="14" spans="2:16" ht="18" customHeight="1" x14ac:dyDescent="0.15">
      <c r="B14" s="5"/>
      <c r="C14" s="15">
        <v>5</v>
      </c>
      <c r="D14" s="13" t="s">
        <v>112</v>
      </c>
      <c r="E14" s="10"/>
      <c r="F14" s="229" t="s">
        <v>124</v>
      </c>
      <c r="G14" s="231"/>
      <c r="H14" s="230"/>
      <c r="I14" s="10"/>
      <c r="J14" s="16">
        <v>10</v>
      </c>
      <c r="K14" s="13" t="s">
        <v>30</v>
      </c>
      <c r="L14" s="10"/>
      <c r="M14" s="15">
        <v>10</v>
      </c>
      <c r="N14" s="11">
        <f t="shared" si="0"/>
        <v>2023</v>
      </c>
      <c r="O14" s="11">
        <f t="shared" si="1"/>
        <v>35</v>
      </c>
      <c r="P14" s="6"/>
    </row>
    <row r="15" spans="2:16" ht="18" customHeight="1" x14ac:dyDescent="0.15">
      <c r="B15" s="5"/>
      <c r="C15" s="15">
        <v>6</v>
      </c>
      <c r="D15" s="13" t="s">
        <v>113</v>
      </c>
      <c r="E15" s="10"/>
      <c r="F15" s="15">
        <v>0</v>
      </c>
      <c r="G15" s="12"/>
      <c r="H15" s="12"/>
      <c r="I15" s="10"/>
      <c r="J15" s="16">
        <v>11</v>
      </c>
      <c r="K15" s="13" t="s">
        <v>207</v>
      </c>
      <c r="L15" s="10"/>
      <c r="M15" s="10"/>
      <c r="N15" s="10"/>
      <c r="O15" s="10"/>
      <c r="P15" s="6"/>
    </row>
    <row r="16" spans="2:16" ht="18" customHeight="1" x14ac:dyDescent="0.15">
      <c r="B16" s="5"/>
      <c r="C16" s="15">
        <v>7</v>
      </c>
      <c r="D16" s="13" t="s">
        <v>114</v>
      </c>
      <c r="E16" s="10"/>
      <c r="F16" s="15">
        <v>1</v>
      </c>
      <c r="G16" s="13" t="s">
        <v>125</v>
      </c>
      <c r="H16" s="13" t="s">
        <v>126</v>
      </c>
      <c r="I16" s="10"/>
      <c r="J16" s="16">
        <v>12</v>
      </c>
      <c r="K16" s="13" t="s">
        <v>210</v>
      </c>
      <c r="L16" s="10"/>
      <c r="M16" s="10"/>
      <c r="N16" s="10"/>
      <c r="O16" s="10"/>
      <c r="P16" s="6"/>
    </row>
    <row r="17" spans="2:16" ht="18" customHeight="1" x14ac:dyDescent="0.15">
      <c r="B17" s="5"/>
      <c r="C17" s="15">
        <v>8</v>
      </c>
      <c r="D17" s="13" t="s">
        <v>115</v>
      </c>
      <c r="E17" s="10"/>
      <c r="F17" s="15">
        <v>2</v>
      </c>
      <c r="G17" s="13" t="s">
        <v>125</v>
      </c>
      <c r="H17" s="13" t="s">
        <v>127</v>
      </c>
      <c r="I17" s="10"/>
      <c r="J17" s="16">
        <v>13</v>
      </c>
      <c r="K17" s="13" t="s">
        <v>63</v>
      </c>
      <c r="L17" s="10"/>
      <c r="M17" s="10"/>
      <c r="N17" s="10"/>
      <c r="O17" s="10"/>
      <c r="P17" s="6"/>
    </row>
    <row r="18" spans="2:16" ht="18" customHeight="1" x14ac:dyDescent="0.15">
      <c r="B18" s="5"/>
      <c r="C18" s="15">
        <v>9</v>
      </c>
      <c r="D18" s="13" t="s">
        <v>129</v>
      </c>
      <c r="E18" s="10"/>
      <c r="F18" s="15">
        <v>3</v>
      </c>
      <c r="G18" s="13"/>
      <c r="H18" s="13"/>
      <c r="I18" s="10"/>
      <c r="J18" s="16">
        <v>14</v>
      </c>
      <c r="K18" s="13"/>
      <c r="L18" s="10"/>
      <c r="M18" s="10"/>
      <c r="N18" s="10"/>
      <c r="O18" s="10"/>
      <c r="P18" s="6"/>
    </row>
    <row r="19" spans="2:16" ht="18" customHeight="1" x14ac:dyDescent="0.15">
      <c r="B19" s="5"/>
      <c r="C19" s="15">
        <v>10</v>
      </c>
      <c r="D19" s="13" t="s">
        <v>116</v>
      </c>
      <c r="E19" s="10"/>
      <c r="F19" s="15">
        <v>4</v>
      </c>
      <c r="G19" s="13"/>
      <c r="H19" s="13"/>
      <c r="I19" s="10"/>
      <c r="J19" s="16">
        <v>15</v>
      </c>
      <c r="K19" s="13"/>
      <c r="L19" s="10"/>
      <c r="M19" s="10"/>
      <c r="N19" s="10"/>
      <c r="O19" s="10"/>
      <c r="P19" s="6"/>
    </row>
    <row r="20" spans="2:16" ht="18" customHeight="1" x14ac:dyDescent="0.15">
      <c r="B20" s="5"/>
      <c r="C20" s="15">
        <v>11</v>
      </c>
      <c r="D20" s="13" t="s">
        <v>117</v>
      </c>
      <c r="E20" s="10"/>
      <c r="F20" s="15">
        <v>5</v>
      </c>
      <c r="G20" s="13"/>
      <c r="H20" s="13"/>
      <c r="I20" s="10"/>
      <c r="J20" s="10"/>
      <c r="K20" s="10"/>
      <c r="L20" s="10"/>
      <c r="M20" s="10"/>
      <c r="N20" s="10"/>
      <c r="O20" s="10"/>
      <c r="P20" s="6"/>
    </row>
    <row r="21" spans="2:16" ht="18" customHeight="1" x14ac:dyDescent="0.15">
      <c r="B21" s="5"/>
      <c r="C21" s="15">
        <v>12</v>
      </c>
      <c r="D21" s="13" t="s">
        <v>118</v>
      </c>
      <c r="E21" s="10"/>
      <c r="F21" s="15">
        <v>6</v>
      </c>
      <c r="G21" s="13"/>
      <c r="H21" s="13"/>
      <c r="I21" s="10"/>
      <c r="J21" s="229" t="s">
        <v>217</v>
      </c>
      <c r="K21" s="230"/>
      <c r="L21" s="10"/>
      <c r="M21" s="10"/>
      <c r="N21" s="10"/>
      <c r="O21" s="10"/>
      <c r="P21" s="6"/>
    </row>
    <row r="22" spans="2:16" ht="18" customHeight="1" x14ac:dyDescent="0.15">
      <c r="B22" s="5"/>
      <c r="C22" s="15">
        <v>13</v>
      </c>
      <c r="D22" s="13" t="s">
        <v>119</v>
      </c>
      <c r="E22" s="10"/>
      <c r="F22" s="15">
        <v>7</v>
      </c>
      <c r="G22" s="13"/>
      <c r="H22" s="13"/>
      <c r="I22" s="10"/>
      <c r="J22" s="16">
        <v>0</v>
      </c>
      <c r="K22" s="12"/>
      <c r="L22" s="10"/>
      <c r="M22" s="10"/>
      <c r="N22" s="10"/>
      <c r="O22" s="10"/>
      <c r="P22" s="6"/>
    </row>
    <row r="23" spans="2:16" ht="18" customHeight="1" x14ac:dyDescent="0.15">
      <c r="B23" s="5"/>
      <c r="C23" s="15">
        <v>14</v>
      </c>
      <c r="D23" s="13" t="s">
        <v>120</v>
      </c>
      <c r="E23" s="10"/>
      <c r="F23" s="15">
        <v>8</v>
      </c>
      <c r="G23" s="13"/>
      <c r="H23" s="13"/>
      <c r="I23" s="10"/>
      <c r="J23" s="16">
        <v>1</v>
      </c>
      <c r="K23" s="13" t="s">
        <v>218</v>
      </c>
      <c r="L23" s="10"/>
      <c r="M23" s="10"/>
      <c r="N23" s="10"/>
      <c r="O23" s="10"/>
      <c r="P23" s="6"/>
    </row>
    <row r="24" spans="2:16" ht="4.5" customHeight="1" thickBot="1" x14ac:dyDescent="0.2">
      <c r="B24" s="7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9"/>
    </row>
  </sheetData>
  <mergeCells count="6">
    <mergeCell ref="J21:K21"/>
    <mergeCell ref="C3:D3"/>
    <mergeCell ref="F3:H3"/>
    <mergeCell ref="J3:K3"/>
    <mergeCell ref="C8:D8"/>
    <mergeCell ref="F14:H14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1号様式</vt:lpstr>
      <vt:lpstr>1号様式の2</vt:lpstr>
      <vt:lpstr>2号及び3号様式</vt:lpstr>
      <vt:lpstr>4号様式</vt:lpstr>
      <vt:lpstr>4号様式の2</vt:lpstr>
      <vt:lpstr>CODE</vt:lpstr>
      <vt:lpstr>'1号様式'!Print_Area</vt:lpstr>
      <vt:lpstr>'1号様式の2'!Print_Area</vt:lpstr>
      <vt:lpstr>'2号及び3号様式'!Print_Area</vt:lpstr>
      <vt:lpstr>'4号様式'!Print_Area</vt:lpstr>
      <vt:lpstr>'4号様式の2'!Print_Area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2017-05-08T01:02:52Z</dcterms:modified>
</cp:coreProperties>
</file>